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ed577477846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nthly summary" sheetId="1" r:id="Rdda7ba47ba3a4a0d"/>
    <x:sheet xmlns:r="http://schemas.openxmlformats.org/officeDocument/2006/relationships" name="Daily counts" sheetId="2" r:id="R11bda193ac9d406f"/>
    <x:sheet xmlns:r="http://schemas.openxmlformats.org/officeDocument/2006/relationships" name="Example" sheetId="3" r:id="R0490e944212f412c"/>
    <x:sheet xmlns:r="http://schemas.openxmlformats.org/officeDocument/2006/relationships" name="Instructions" sheetId="4" r:id="Re802e9d181d4405b"/>
  </x:sheets>
  <x:definedNames>
    <x:definedName name="_xlnm.Print_Area" localSheetId="0">'Monthly summary'!$A$1:$B$24</x:definedName>
    <x:definedName name="_xlnm.Print_Area" localSheetId="1">'Daily counts'!$A$1:$J$37</x:definedName>
    <x:definedName name="_xlnm.Print_Titles" localSheetId="1">'Daily counts'!$1:$6</x:definedName>
    <x:definedName name="_xlnm.Print_Area" localSheetId="2">'Example'!$A$1:$J$40</x:definedName>
    <x:definedName name="_xlnm.Print_Titles" localSheetId="2">'Example'!$1:$6</x:definedName>
    <x:definedName name="_xlnm.Print_Area" localSheetId="3">'Instructions'!$A$1:$A$21</x:definedName>
  </x:definedNames>
  <x:calcPr fullCalcOnLoad="1" forceFullCalc="1" calcMode="auto"/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mmmm d, yyyy"/>
    <x:numFmt numFmtId="201" formatCode="0"/>
    <x:numFmt numFmtId="202" formatCode="mmm d, yyyy"/>
    <x:numFmt numFmtId="203" formatCode="0.0%"/>
  </x:numFmts>
  <x:fonts count="4">
    <x:font>
      <x:sz val="11"/>
      <x:name val="Carlito"/>
    </x:font>
    <x:font>
      <x:sz val="11"/>
      <x:color rgb="FF263640"/>
      <x:name val="Arial"/>
    </x:font>
    <x:font>
      <x:b/>
      <x:sz val="16"/>
      <x:color rgb="FF12304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5DB"/>
      </x:patternFill>
    </x:fill>
    <x:fill>
      <x:patternFill patternType="solid">
        <x:fgColor rgb="FF12304A"/>
      </x:patternFill>
    </x:fill>
    <x:fill>
      <x:patternFill patternType="solid">
        <x:fgColor rgb="FFF2F6F8"/>
      </x:patternFill>
    </x:fill>
  </x:fills>
  <x:borders count="2">
    <x:border/>
    <x:border>
      <x:left style="thin">
        <x:color rgb="FFD4DDD9"/>
      </x:left>
      <x:right style="thin">
        <x:color rgb="FFD4DDD9"/>
      </x:right>
      <x:top style="thin">
        <x:color rgb="FFD4DDD9"/>
      </x:top>
      <x:bottom style="thin">
        <x:color rgb="FFD4DDD9"/>
      </x:bottom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1" fontId="1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wrapText="1"/>
    </x:xf>
    <x:xf numFmtId="202" fontId="1" fillId="0" borderId="1" xfId="0" applyNumberFormat="1" applyFont="1" applyFill="1" applyBorder="1" applyAlignment="1">
      <x:alignment vertical="center"/>
    </x:xf>
    <x:xf numFmtId="201" fontId="1" fillId="2" borderId="1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b/>
        <x:color rgb="FF8C241A"/>
      </x:font>
      <x:fill>
        <x:patternFill patternType="solid">
          <x:bgColor rgb="FFFDE9E5"/>
        </x:patternFill>
      </x:fill>
    </x:dxf>
    <x:dxf>
      <x:font>
        <x:b/>
        <x:color rgb="FF8C241A"/>
      </x:font>
      <x:fill>
        <x:patternFill patternType="solid">
          <x:bgColor rgb="FFFDE9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7b504f14584c9c" /><Relationship Type="http://schemas.openxmlformats.org/officeDocument/2006/relationships/theme" Target="/xl/theme/theme1.xml" Id="R69f3853f455c44b8" /><Relationship Type="http://schemas.openxmlformats.org/officeDocument/2006/relationships/sharedStrings" Target="/xl/sharedStrings.xml" Id="Rc87b5e898b514b49" /><Relationship Type="http://schemas.openxmlformats.org/officeDocument/2006/relationships/worksheet" Target="/xl/worksheets/sheet1.xml" Id="Rdda7ba47ba3a4a0d" /><Relationship Type="http://schemas.openxmlformats.org/officeDocument/2006/relationships/worksheet" Target="/xl/worksheets/sheet2.xml" Id="R11bda193ac9d406f" /><Relationship Type="http://schemas.openxmlformats.org/officeDocument/2006/relationships/worksheet" Target="/xl/worksheets/sheet3.xml" Id="R0490e944212f412c" /><Relationship Type="http://schemas.openxmlformats.org/officeDocument/2006/relationships/worksheet" Target="/xl/worksheets/sheet4.xml" Id="Re802e9d181d4405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44" hidden="0" customWidth="1"/>
    <x:col min="2" max="2" width="25" hidden="0" customWidth="1"/>
    <x:col min="3" max="3" width="15" hidden="0" customWidth="1"/>
    <x:col min="4" max="4" width="15" hidden="0" customWidth="1"/>
  </x:cols>
  <x:sheetData>
    <x:row r="1" ht="25" customHeight="1">
      <x:c r="A1" s="2"/>
      <x:c r="B1" s="2"/>
      <x:c r="C1" s="2"/>
      <x:c r="D1" s="2"/>
    </x:row>
    <x:row r="2" ht="30" customHeight="1">
      <x:c r="A2" s="3" t="str">
        <x:v>Monthly shelter operations</x:v>
      </x:c>
      <x:c r="B2" s="2"/>
      <x:c r="C2" s="2"/>
      <x:c r="D2" s="2"/>
    </x:row>
    <x:row r="3" ht="25" customHeight="1">
      <x:c r="A3" s="4" t="str">
        <x:v>[Shelter name] | Count time: [time]</x:v>
      </x:c>
      <x:c r="B3" s="4"/>
      <x:c r="C3" s="2"/>
      <x:c r="D3" s="2"/>
    </x:row>
    <x:row r="4" ht="25" customHeight="1">
      <x:c r="A4" s="2" t="str">
        <x:v>Month begins</x:v>
      </x:c>
      <x:c r="B4" s="5" t="n">
        <x:v>46266</x:v>
      </x:c>
      <x:c r="C4" s="2"/>
      <x:c r="D4" s="2"/>
    </x:row>
    <x:row r="5" ht="34" customHeight="1">
      <x:c r="A5" s="6" t="str">
        <x:v>Start here: set the month, then open the daily sheet. Use a fresh copy each month.</x:v>
      </x:c>
      <x:c r="B5" s="6"/>
      <x:c r="C5" s="2"/>
      <x:c r="D5" s="2"/>
    </x:row>
    <x:row r="6" ht="25" customHeight="1">
      <x:c r="A6" s="2"/>
      <x:c r="B6" s="2"/>
      <x:c r="C6" s="2"/>
      <x:c r="D6" s="2"/>
    </x:row>
    <x:row r="7" ht="42" customHeight="1">
      <x:c r="A7" s="10" t="str">
        <x:v>Measure</x:v>
      </x:c>
      <x:c r="B7" s="10" t="str">
        <x:v>Value</x:v>
      </x:c>
      <x:c r="C7" s="2"/>
      <x:c r="D7" s="2"/>
    </x:row>
    <x:row r="8" ht="25" customHeight="1">
      <x:c r="A8" s="2" t="str">
        <x:v>Nights expected</x:v>
      </x:c>
      <x:c r="B8" s="2" t="n">
        <x:f>IF(B4="","",IF(DAY(B4)&lt;&gt;1,"Enter first day",DAY(DATE(YEAR(B4),MONTH(B4)+1,0))))</x:f>
        <x:v>30</x:v>
      </x:c>
      <x:c r="C8" s="2"/>
      <x:c r="D8" s="2"/>
    </x:row>
    <x:row r="9" ht="25" customHeight="1">
      <x:c r="A9" s="2" t="str">
        <x:v>Nights with complete inputs</x:v>
      </x:c>
      <x:c r="B9" s="2" t="n">
        <x:f>SUM('Daily counts'!I7:I37)</x:f>
        <x:v>0</x:v>
      </x:c>
      <x:c r="C9" s="2"/>
      <x:c r="D9" s="2"/>
    </x:row>
    <x:row r="10" ht="25" customHeight="1">
      <x:c r="A10" s="2" t="str">
        <x:v>Occupied bed-nights</x:v>
      </x:c>
      <x:c r="B10" s="2" t="str">
        <x:f>IF(B9=0,"",SUMIF('Daily counts'!I7:I37,1,'Daily counts'!B7:B37))</x:f>
      </x:c>
      <x:c r="C10" s="2"/>
      <x:c r="D10" s="2"/>
    </x:row>
    <x:row r="11" ht="25" customHeight="1">
      <x:c r="A11" s="2" t="str">
        <x:v>Available bed-nights</x:v>
      </x:c>
      <x:c r="B11" s="2" t="str">
        <x:f>IF(B9=0,"",SUMIF('Daily counts'!I7:I37,1,'Daily counts'!H7:H37))</x:f>
      </x:c>
      <x:c r="C11" s="2"/>
      <x:c r="D11" s="2"/>
    </x:row>
    <x:row r="12" ht="25" customHeight="1">
      <x:c r="A12" s="2" t="str">
        <x:v>Occupancy for completed nights</x:v>
      </x:c>
      <x:c r="B12" s="14" t="str">
        <x:f>IF(B9=0,"",IF(B11&lt;=0,"n.a.",B10/B11))</x:f>
      </x:c>
      <x:c r="C12" s="2"/>
      <x:c r="D12" s="2"/>
    </x:row>
    <x:row r="13" ht="25" customHeight="1">
      <x:c r="A13" s="2" t="str">
        <x:v>Unavailable bed-nights</x:v>
      </x:c>
      <x:c r="B13" s="2" t="str">
        <x:f>IF(B9=0,"",SUMIF('Daily counts'!I7:I37,1,'Daily counts'!D7:D37))</x:f>
      </x:c>
      <x:c r="C13" s="2"/>
      <x:c r="D13" s="2"/>
    </x:row>
    <x:row r="14" ht="25" customHeight="1">
      <x:c r="A14" s="2" t="str">
        <x:v>Admissions</x:v>
      </x:c>
      <x:c r="B14" s="2" t="str">
        <x:f>IF(B9=0,"",SUMIF('Daily counts'!I7:I37,1,'Daily counts'!E7:E37))</x:f>
      </x:c>
      <x:c r="C14" s="2"/>
      <x:c r="D14" s="2"/>
    </x:row>
    <x:row r="15" ht="25" customHeight="1">
      <x:c r="A15" s="2" t="str">
        <x:v>Departures</x:v>
      </x:c>
      <x:c r="B15" s="2" t="str">
        <x:f>IF(B9=0,"",SUMIF('Daily counts'!I7:I37,1,'Daily counts'!F7:F37))</x:f>
      </x:c>
      <x:c r="C15" s="2"/>
      <x:c r="D15" s="2"/>
    </x:row>
    <x:row r="16" ht="25" customHeight="1">
      <x:c r="A16" s="2" t="str">
        <x:v>Turnaway attempts</x:v>
      </x:c>
      <x:c r="B16" s="2" t="str">
        <x:f>IF(B9=0,"",SUMIF('Daily counts'!I7:I37,1,'Daily counts'!G7:G37))</x:f>
      </x:c>
      <x:c r="C16" s="2"/>
      <x:c r="D16" s="2"/>
    </x:row>
    <x:row r="17" ht="25" customHeight="1">
      <x:c r="A17" s="2" t="str">
        <x:v>Nights with count issues</x:v>
      </x:c>
      <x:c r="B17" s="2" t="n">
        <x:f>COUNTIF('Daily counts'!J7:J37,"Review counts")</x:f>
        <x:v>0</x:v>
      </x:c>
      <x:c r="C17" s="2"/>
      <x:c r="D17" s="2"/>
    </x:row>
    <x:row r="18" ht="25" customHeight="1">
      <x:c r="A18" s="2" t="str">
        <x:v>Rows outside selected month</x:v>
      </x:c>
      <x:c r="B18" s="2" t="n">
        <x:f>COUNTIF('Daily counts'!J7:J37,"Outside month")</x:f>
        <x:v>0</x:v>
      </x:c>
      <x:c r="C18" s="2"/>
      <x:c r="D18" s="2"/>
    </x:row>
    <x:row r="19" ht="25" customHeight="1">
      <x:c r="A19" s="2" t="str">
        <x:v>Coverage</x:v>
      </x:c>
      <x:c r="B19" s="2" t="str">
        <x:f>IF(B4="","Choose month",IF(DAY(B4)&lt;&gt;1,"Enter first day",IF(B9=B8,"All nights entered","Incomplete month")))</x:f>
        <x:v>Incomplete month</x:v>
      </x:c>
      <x:c r="C19" s="2"/>
      <x:c r="D19" s="2"/>
    </x:row>
    <x:row r="20" ht="25" customHeight="1">
      <x:c r="A20" s="2"/>
      <x:c r="B20" s="2"/>
      <x:c r="C20" s="2"/>
      <x:c r="D20" s="2"/>
    </x:row>
    <x:row r="21" ht="25" customHeight="1">
      <x:c r="A21" s="2"/>
      <x:c r="B21" s="2"/>
      <x:c r="C21" s="2"/>
      <x:c r="D21" s="2"/>
    </x:row>
    <x:row r="22" ht="25" customHeight="1">
      <x:c r="A22" s="2"/>
      <x:c r="B22" s="2"/>
      <x:c r="C22" s="2"/>
      <x:c r="D22" s="2"/>
    </x:row>
    <x:row r="23" ht="60" customHeight="1">
      <x:c r="A23" s="6" t="str">
        <x:v>Complete nights only. Transfer totals and coverage to the Word report after reviewing count issues.</x:v>
      </x:c>
      <x:c r="B23" s="2"/>
      <x:c r="C23" s="2"/>
      <x:c r="D23" s="2"/>
    </x:row>
    <x:row r="24" ht="25" customHeight="1">
      <x:c r="A24" s="2"/>
      <x:c r="B24" s="2"/>
      <x:c r="C24" s="2"/>
      <x:c r="D24" s="2"/>
    </x:row>
    <x:row r="25" ht="25" customHeight="1">
      <x:c r="A25" s="2"/>
      <x:c r="B25" s="2"/>
      <x:c r="C25" s="2"/>
      <x:c r="D25" s="2"/>
    </x:row>
    <x:row r="26" ht="25" customHeight="1">
      <x:c r="A26" s="2"/>
      <x:c r="B26" s="2"/>
      <x:c r="C26" s="2"/>
      <x:c r="D26" s="2"/>
    </x:row>
    <x:row r="27" ht="25" customHeight="1">
      <x:c r="A27" s="2"/>
      <x:c r="B27" s="2"/>
      <x:c r="C27" s="2"/>
      <x:c r="D27" s="2"/>
    </x:row>
    <x:row r="28" ht="25" customHeight="1">
      <x:c r="A28" s="2"/>
      <x:c r="B28" s="2"/>
      <x:c r="C28" s="2"/>
      <x:c r="D28" s="2"/>
    </x:row>
    <x:row r="29" ht="25" customHeight="1">
      <x:c r="A29" s="2"/>
      <x:c r="B29" s="2"/>
      <x:c r="C29" s="2"/>
      <x:c r="D29" s="2"/>
    </x:row>
    <x:row r="30" ht="25" customHeight="1">
      <x:c r="A30" s="2"/>
      <x:c r="B30" s="2"/>
      <x:c r="C30" s="2"/>
      <x:c r="D30" s="2"/>
    </x:row>
    <x:row r="31" ht="25" customHeight="1">
      <x:c r="A31" s="2"/>
      <x:c r="B31" s="2"/>
      <x:c r="C31" s="2"/>
      <x:c r="D31" s="2"/>
    </x:row>
    <x:row r="32" ht="25" customHeight="1">
      <x:c r="A32" s="2"/>
      <x:c r="B32" s="2"/>
      <x:c r="C32" s="2"/>
      <x:c r="D32" s="2"/>
    </x:row>
    <x:row r="33" ht="25" customHeight="1">
      <x:c r="A33" s="2"/>
      <x:c r="B33" s="2"/>
      <x:c r="C33" s="2"/>
      <x:c r="D33" s="2"/>
    </x:row>
    <x:row r="34" ht="25" customHeight="1">
      <x:c r="A34" s="2"/>
      <x:c r="B34" s="2"/>
      <x:c r="C34" s="2"/>
      <x:c r="D34" s="2"/>
    </x:row>
    <x:row r="35" ht="25" customHeight="1">
      <x:c r="A35" s="2"/>
      <x:c r="B35" s="2"/>
      <x:c r="C35" s="2"/>
      <x:c r="D35" s="2"/>
    </x:row>
  </x:sheetData>
  <x:mergeCells>
    <x:mergeCell ref="A5:B5"/>
  </x:mergeCells>
  <x:pageMargins left="0.35" right="0.35" top="0.45" bottom="0.45" header="0.2" footer="0.2"/>
  <x:pageSetup paperSize="1" orientation="portrait" fitToWidth="1" fitToHeight="0"/>
</x:worksheet>
</file>

<file path=xl/worksheets/sheet2.xml><?xml version="1.0" encoding="utf-8"?>
<x:worksheet xmlns:x="http://schemas.openxmlformats.org/spreadsheetml/2006/main">
  <x:sheetPr>
    <x:pageSetUpPr fitToPage="1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7" hidden="0" customWidth="1"/>
    <x:col min="2" max="2" width="13" hidden="0" customWidth="1"/>
    <x:col min="3" max="3" width="13" hidden="0" customWidth="1"/>
    <x:col min="4" max="4" width="14" hidden="0" customWidth="1"/>
    <x:col min="5" max="5" width="13" hidden="0" customWidth="1"/>
    <x:col min="6" max="6" width="13" hidden="0" customWidth="1"/>
    <x:col min="7" max="7" width="16" hidden="0" customWidth="1"/>
    <x:col min="8" max="8" width="15" hidden="0" customWidth="1"/>
    <x:col min="9" max="9" width="14" hidden="0" customWidth="1"/>
    <x:col min="10" max="10" width="24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0" customHeight="1">
      <x:c r="A2" s="3" t="str">
        <x:v>Daily operating counts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5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25" customHeight="1">
      <x:c r="A4" s="2" t="str">
        <x:v>Enter counts in B–G (amber). H–J calculate. Zero means none; a blank means unknown.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5" customHeight="1">
      <x:c r="A5" s="2" t="str">
        <x:v>Start with the month on Monthly summary. The Example sheet never feeds your report.</x:v>
      </x:c>
      <x:c r="B5" s="2"/>
      <x:c r="C5" s="2"/>
      <x:c r="D5" s="2"/>
      <x:c r="E5" s="2"/>
      <x:c r="F5" s="2"/>
      <x:c r="G5" s="2"/>
      <x:c r="H5" s="2"/>
      <x:c r="I5" s="2"/>
      <x:c r="J5" s="2"/>
    </x:row>
    <x:row r="6" ht="42" customHeight="1">
      <x:c r="A6" s="10" t="str">
        <x:v>Night</x:v>
      </x:c>
      <x:c r="B6" s="10" t="str">
        <x:v>Occupied</x:v>
      </x:c>
      <x:c r="C6" s="10" t="str">
        <x:v>Total beds</x:v>
      </x:c>
      <x:c r="D6" s="10" t="str">
        <x:v>Out of service</x:v>
      </x:c>
      <x:c r="E6" s="10" t="str">
        <x:v>Admissions</x:v>
      </x:c>
      <x:c r="F6" s="10" t="str">
        <x:v>Departures</x:v>
      </x:c>
      <x:c r="G6" s="10" t="str">
        <x:v>Turnaway attempts</x:v>
      </x:c>
      <x:c r="H6" s="10" t="str">
        <x:v>Operational beds</x:v>
      </x:c>
      <x:c r="I6" s="10" t="str">
        <x:v>Complete inputs</x:v>
      </x:c>
      <x:c r="J6" s="10" t="str">
        <x:v>Review</x:v>
      </x:c>
    </x:row>
    <x:row r="7" ht="25" customHeight="1">
      <x:c r="A7" s="16" t="n">
        <x:f>IF('Monthly summary'!$B$4="","",IF(DAY('Monthly summary'!$B$4)&lt;&gt;1,"",IF(1&lt;=DAY(DATE(YEAR('Monthly summary'!$B$4),MONTH('Monthly summary'!$B$4)+1,0)),'Monthly summary'!$B$4+0,"")))</x:f>
        <x:v>46266</x:v>
      </x:c>
      <x:c r="B7" s="17"/>
      <x:c r="C7" s="17"/>
      <x:c r="D7" s="17"/>
      <x:c r="E7" s="17"/>
      <x:c r="F7" s="17"/>
      <x:c r="G7" s="17"/>
      <x:c r="H7" s="18" t="str">
        <x:f>IF(OR(A7="",COUNT(C7:D7)&lt;2),"",C7-D7)</x:f>
      </x:c>
      <x:c r="I7" s="18" t="n">
        <x:f>IF(A7="",0,IF(COUNT(B7:G7)=6,1,0))</x:f>
        <x:v>0</x:v>
      </x:c>
      <x:c r="J7" s="18" t="str">
        <x:f>IF(A7="",IF(COUNTA(B7:G7)&gt;0,"Outside month",""),IF(I7=0,IF(COUNTA(B7:G7)=0,"","Missing counts"),IF(OR(MIN(B7:G7)&lt;0,MOD(B7,1)+MOD(C7,1)+MOD(D7,1)+MOD(E7,1)+MOD(F7,1)+MOD(G7,1)&lt;&gt;0,H7&lt;B7),"Review counts","OK")))</x:f>
      </x:c>
    </x:row>
    <x:row r="8" ht="25" customHeight="1">
      <x:c r="A8" s="16" t="n">
        <x:f>IF('Monthly summary'!$B$4="","",IF(DAY('Monthly summary'!$B$4)&lt;&gt;1,"",IF(2&lt;=DAY(DATE(YEAR('Monthly summary'!$B$4),MONTH('Monthly summary'!$B$4)+1,0)),'Monthly summary'!$B$4+1,"")))</x:f>
        <x:v>46267</x:v>
      </x:c>
      <x:c r="B8" s="17"/>
      <x:c r="C8" s="17"/>
      <x:c r="D8" s="17"/>
      <x:c r="E8" s="17"/>
      <x:c r="F8" s="17"/>
      <x:c r="G8" s="17"/>
      <x:c r="H8" s="18" t="str">
        <x:f>IF(OR(A8="",COUNT(C8:D8)&lt;2),"",C8-D8)</x:f>
      </x:c>
      <x:c r="I8" s="18" t="n">
        <x:f>IF(A8="",0,IF(COUNT(B8:G8)=6,1,0))</x:f>
        <x:v>0</x:v>
      </x:c>
      <x:c r="J8" s="18" t="str">
        <x:f>IF(A8="",IF(COUNTA(B8:G8)&gt;0,"Outside month",""),IF(I8=0,IF(COUNTA(B8:G8)=0,"","Missing counts"),IF(OR(MIN(B8:G8)&lt;0,MOD(B8,1)+MOD(C8,1)+MOD(D8,1)+MOD(E8,1)+MOD(F8,1)+MOD(G8,1)&lt;&gt;0,H8&lt;B8),"Review counts","OK")))</x:f>
      </x:c>
    </x:row>
    <x:row r="9" ht="25" customHeight="1">
      <x:c r="A9" s="16" t="n">
        <x:f>IF('Monthly summary'!$B$4="","",IF(DAY('Monthly summary'!$B$4)&lt;&gt;1,"",IF(3&lt;=DAY(DATE(YEAR('Monthly summary'!$B$4),MONTH('Monthly summary'!$B$4)+1,0)),'Monthly summary'!$B$4+2,"")))</x:f>
        <x:v>46268</x:v>
      </x:c>
      <x:c r="B9" s="17"/>
      <x:c r="C9" s="17"/>
      <x:c r="D9" s="17"/>
      <x:c r="E9" s="17"/>
      <x:c r="F9" s="17"/>
      <x:c r="G9" s="17"/>
      <x:c r="H9" s="18" t="str">
        <x:f>IF(OR(A9="",COUNT(C9:D9)&lt;2),"",C9-D9)</x:f>
      </x:c>
      <x:c r="I9" s="18" t="n">
        <x:f>IF(A9="",0,IF(COUNT(B9:G9)=6,1,0))</x:f>
        <x:v>0</x:v>
      </x:c>
      <x:c r="J9" s="18" t="str">
        <x:f>IF(A9="",IF(COUNTA(B9:G9)&gt;0,"Outside month",""),IF(I9=0,IF(COUNTA(B9:G9)=0,"","Missing counts"),IF(OR(MIN(B9:G9)&lt;0,MOD(B9,1)+MOD(C9,1)+MOD(D9,1)+MOD(E9,1)+MOD(F9,1)+MOD(G9,1)&lt;&gt;0,H9&lt;B9),"Review counts","OK")))</x:f>
      </x:c>
    </x:row>
    <x:row r="10" ht="25" customHeight="1">
      <x:c r="A10" s="16" t="n">
        <x:f>IF('Monthly summary'!$B$4="","",IF(DAY('Monthly summary'!$B$4)&lt;&gt;1,"",IF(4&lt;=DAY(DATE(YEAR('Monthly summary'!$B$4),MONTH('Monthly summary'!$B$4)+1,0)),'Monthly summary'!$B$4+3,"")))</x:f>
        <x:v>46269</x:v>
      </x:c>
      <x:c r="B10" s="17"/>
      <x:c r="C10" s="17"/>
      <x:c r="D10" s="17"/>
      <x:c r="E10" s="17"/>
      <x:c r="F10" s="17"/>
      <x:c r="G10" s="17"/>
      <x:c r="H10" s="18" t="str">
        <x:f>IF(OR(A10="",COUNT(C10:D10)&lt;2),"",C10-D10)</x:f>
      </x:c>
      <x:c r="I10" s="18" t="n">
        <x:f>IF(A10="",0,IF(COUNT(B10:G10)=6,1,0))</x:f>
        <x:v>0</x:v>
      </x:c>
      <x:c r="J10" s="18" t="str">
        <x:f>IF(A10="",IF(COUNTA(B10:G10)&gt;0,"Outside month",""),IF(I10=0,IF(COUNTA(B10:G10)=0,"","Missing counts"),IF(OR(MIN(B10:G10)&lt;0,MOD(B10,1)+MOD(C10,1)+MOD(D10,1)+MOD(E10,1)+MOD(F10,1)+MOD(G10,1)&lt;&gt;0,H10&lt;B10),"Review counts","OK")))</x:f>
      </x:c>
    </x:row>
    <x:row r="11" ht="25" customHeight="1">
      <x:c r="A11" s="16" t="n">
        <x:f>IF('Monthly summary'!$B$4="","",IF(DAY('Monthly summary'!$B$4)&lt;&gt;1,"",IF(5&lt;=DAY(DATE(YEAR('Monthly summary'!$B$4),MONTH('Monthly summary'!$B$4)+1,0)),'Monthly summary'!$B$4+4,"")))</x:f>
        <x:v>46270</x:v>
      </x:c>
      <x:c r="B11" s="17"/>
      <x:c r="C11" s="17"/>
      <x:c r="D11" s="17"/>
      <x:c r="E11" s="17"/>
      <x:c r="F11" s="17"/>
      <x:c r="G11" s="17"/>
      <x:c r="H11" s="18" t="str">
        <x:f>IF(OR(A11="",COUNT(C11:D11)&lt;2),"",C11-D11)</x:f>
      </x:c>
      <x:c r="I11" s="18" t="n">
        <x:f>IF(A11="",0,IF(COUNT(B11:G11)=6,1,0))</x:f>
        <x:v>0</x:v>
      </x:c>
      <x:c r="J11" s="18" t="str">
        <x:f>IF(A11="",IF(COUNTA(B11:G11)&gt;0,"Outside month",""),IF(I11=0,IF(COUNTA(B11:G11)=0,"","Missing counts"),IF(OR(MIN(B11:G11)&lt;0,MOD(B11,1)+MOD(C11,1)+MOD(D11,1)+MOD(E11,1)+MOD(F11,1)+MOD(G11,1)&lt;&gt;0,H11&lt;B11),"Review counts","OK")))</x:f>
      </x:c>
    </x:row>
    <x:row r="12" ht="25" customHeight="1">
      <x:c r="A12" s="16" t="n">
        <x:f>IF('Monthly summary'!$B$4="","",IF(DAY('Monthly summary'!$B$4)&lt;&gt;1,"",IF(6&lt;=DAY(DATE(YEAR('Monthly summary'!$B$4),MONTH('Monthly summary'!$B$4)+1,0)),'Monthly summary'!$B$4+5,"")))</x:f>
        <x:v>46271</x:v>
      </x:c>
      <x:c r="B12" s="17"/>
      <x:c r="C12" s="17"/>
      <x:c r="D12" s="17"/>
      <x:c r="E12" s="17"/>
      <x:c r="F12" s="17"/>
      <x:c r="G12" s="17"/>
      <x:c r="H12" s="18" t="str">
        <x:f>IF(OR(A12="",COUNT(C12:D12)&lt;2),"",C12-D12)</x:f>
      </x:c>
      <x:c r="I12" s="18" t="n">
        <x:f>IF(A12="",0,IF(COUNT(B12:G12)=6,1,0))</x:f>
        <x:v>0</x:v>
      </x:c>
      <x:c r="J12" s="18" t="str">
        <x:f>IF(A12="",IF(COUNTA(B12:G12)&gt;0,"Outside month",""),IF(I12=0,IF(COUNTA(B12:G12)=0,"","Missing counts"),IF(OR(MIN(B12:G12)&lt;0,MOD(B12,1)+MOD(C12,1)+MOD(D12,1)+MOD(E12,1)+MOD(F12,1)+MOD(G12,1)&lt;&gt;0,H12&lt;B12),"Review counts","OK")))</x:f>
      </x:c>
    </x:row>
    <x:row r="13" ht="25" customHeight="1">
      <x:c r="A13" s="16" t="n">
        <x:f>IF('Monthly summary'!$B$4="","",IF(DAY('Monthly summary'!$B$4)&lt;&gt;1,"",IF(7&lt;=DAY(DATE(YEAR('Monthly summary'!$B$4),MONTH('Monthly summary'!$B$4)+1,0)),'Monthly summary'!$B$4+6,"")))</x:f>
        <x:v>46272</x:v>
      </x:c>
      <x:c r="B13" s="17"/>
      <x:c r="C13" s="17"/>
      <x:c r="D13" s="17"/>
      <x:c r="E13" s="17"/>
      <x:c r="F13" s="17"/>
      <x:c r="G13" s="17"/>
      <x:c r="H13" s="18" t="str">
        <x:f>IF(OR(A13="",COUNT(C13:D13)&lt;2),"",C13-D13)</x:f>
      </x:c>
      <x:c r="I13" s="18" t="n">
        <x:f>IF(A13="",0,IF(COUNT(B13:G13)=6,1,0))</x:f>
        <x:v>0</x:v>
      </x:c>
      <x:c r="J13" s="18" t="str">
        <x:f>IF(A13="",IF(COUNTA(B13:G13)&gt;0,"Outside month",""),IF(I13=0,IF(COUNTA(B13:G13)=0,"","Missing counts"),IF(OR(MIN(B13:G13)&lt;0,MOD(B13,1)+MOD(C13,1)+MOD(D13,1)+MOD(E13,1)+MOD(F13,1)+MOD(G13,1)&lt;&gt;0,H13&lt;B13),"Review counts","OK")))</x:f>
      </x:c>
    </x:row>
    <x:row r="14" ht="25" customHeight="1">
      <x:c r="A14" s="16" t="n">
        <x:f>IF('Monthly summary'!$B$4="","",IF(DAY('Monthly summary'!$B$4)&lt;&gt;1,"",IF(8&lt;=DAY(DATE(YEAR('Monthly summary'!$B$4),MONTH('Monthly summary'!$B$4)+1,0)),'Monthly summary'!$B$4+7,"")))</x:f>
        <x:v>46273</x:v>
      </x:c>
      <x:c r="B14" s="17"/>
      <x:c r="C14" s="17"/>
      <x:c r="D14" s="17"/>
      <x:c r="E14" s="17"/>
      <x:c r="F14" s="17"/>
      <x:c r="G14" s="17"/>
      <x:c r="H14" s="18" t="str">
        <x:f>IF(OR(A14="",COUNT(C14:D14)&lt;2),"",C14-D14)</x:f>
      </x:c>
      <x:c r="I14" s="18" t="n">
        <x:f>IF(A14="",0,IF(COUNT(B14:G14)=6,1,0))</x:f>
        <x:v>0</x:v>
      </x:c>
      <x:c r="J14" s="18" t="str">
        <x:f>IF(A14="",IF(COUNTA(B14:G14)&gt;0,"Outside month",""),IF(I14=0,IF(COUNTA(B14:G14)=0,"","Missing counts"),IF(OR(MIN(B14:G14)&lt;0,MOD(B14,1)+MOD(C14,1)+MOD(D14,1)+MOD(E14,1)+MOD(F14,1)+MOD(G14,1)&lt;&gt;0,H14&lt;B14),"Review counts","OK")))</x:f>
      </x:c>
    </x:row>
    <x:row r="15" ht="25" customHeight="1">
      <x:c r="A15" s="16" t="n">
        <x:f>IF('Monthly summary'!$B$4="","",IF(DAY('Monthly summary'!$B$4)&lt;&gt;1,"",IF(9&lt;=DAY(DATE(YEAR('Monthly summary'!$B$4),MONTH('Monthly summary'!$B$4)+1,0)),'Monthly summary'!$B$4+8,"")))</x:f>
        <x:v>46274</x:v>
      </x:c>
      <x:c r="B15" s="17"/>
      <x:c r="C15" s="17"/>
      <x:c r="D15" s="17"/>
      <x:c r="E15" s="17"/>
      <x:c r="F15" s="17"/>
      <x:c r="G15" s="17"/>
      <x:c r="H15" s="18" t="str">
        <x:f>IF(OR(A15="",COUNT(C15:D15)&lt;2),"",C15-D15)</x:f>
      </x:c>
      <x:c r="I15" s="18" t="n">
        <x:f>IF(A15="",0,IF(COUNT(B15:G15)=6,1,0))</x:f>
        <x:v>0</x:v>
      </x:c>
      <x:c r="J15" s="18" t="str">
        <x:f>IF(A15="",IF(COUNTA(B15:G15)&gt;0,"Outside month",""),IF(I15=0,IF(COUNTA(B15:G15)=0,"","Missing counts"),IF(OR(MIN(B15:G15)&lt;0,MOD(B15,1)+MOD(C15,1)+MOD(D15,1)+MOD(E15,1)+MOD(F15,1)+MOD(G15,1)&lt;&gt;0,H15&lt;B15),"Review counts","OK")))</x:f>
      </x:c>
    </x:row>
    <x:row r="16" ht="25" customHeight="1">
      <x:c r="A16" s="16" t="n">
        <x:f>IF('Monthly summary'!$B$4="","",IF(DAY('Monthly summary'!$B$4)&lt;&gt;1,"",IF(10&lt;=DAY(DATE(YEAR('Monthly summary'!$B$4),MONTH('Monthly summary'!$B$4)+1,0)),'Monthly summary'!$B$4+9,"")))</x:f>
        <x:v>46275</x:v>
      </x:c>
      <x:c r="B16" s="17"/>
      <x:c r="C16" s="17"/>
      <x:c r="D16" s="17"/>
      <x:c r="E16" s="17"/>
      <x:c r="F16" s="17"/>
      <x:c r="G16" s="17"/>
      <x:c r="H16" s="18" t="str">
        <x:f>IF(OR(A16="",COUNT(C16:D16)&lt;2),"",C16-D16)</x:f>
      </x:c>
      <x:c r="I16" s="18" t="n">
        <x:f>IF(A16="",0,IF(COUNT(B16:G16)=6,1,0))</x:f>
        <x:v>0</x:v>
      </x:c>
      <x:c r="J16" s="18" t="str">
        <x:f>IF(A16="",IF(COUNTA(B16:G16)&gt;0,"Outside month",""),IF(I16=0,IF(COUNTA(B16:G16)=0,"","Missing counts"),IF(OR(MIN(B16:G16)&lt;0,MOD(B16,1)+MOD(C16,1)+MOD(D16,1)+MOD(E16,1)+MOD(F16,1)+MOD(G16,1)&lt;&gt;0,H16&lt;B16),"Review counts","OK")))</x:f>
      </x:c>
    </x:row>
    <x:row r="17" ht="25" customHeight="1">
      <x:c r="A17" s="16" t="n">
        <x:f>IF('Monthly summary'!$B$4="","",IF(DAY('Monthly summary'!$B$4)&lt;&gt;1,"",IF(11&lt;=DAY(DATE(YEAR('Monthly summary'!$B$4),MONTH('Monthly summary'!$B$4)+1,0)),'Monthly summary'!$B$4+10,"")))</x:f>
        <x:v>46276</x:v>
      </x:c>
      <x:c r="B17" s="17"/>
      <x:c r="C17" s="17"/>
      <x:c r="D17" s="17"/>
      <x:c r="E17" s="17"/>
      <x:c r="F17" s="17"/>
      <x:c r="G17" s="17"/>
      <x:c r="H17" s="18" t="str">
        <x:f>IF(OR(A17="",COUNT(C17:D17)&lt;2),"",C17-D17)</x:f>
      </x:c>
      <x:c r="I17" s="18" t="n">
        <x:f>IF(A17="",0,IF(COUNT(B17:G17)=6,1,0))</x:f>
        <x:v>0</x:v>
      </x:c>
      <x:c r="J17" s="18" t="str">
        <x:f>IF(A17="",IF(COUNTA(B17:G17)&gt;0,"Outside month",""),IF(I17=0,IF(COUNTA(B17:G17)=0,"","Missing counts"),IF(OR(MIN(B17:G17)&lt;0,MOD(B17,1)+MOD(C17,1)+MOD(D17,1)+MOD(E17,1)+MOD(F17,1)+MOD(G17,1)&lt;&gt;0,H17&lt;B17),"Review counts","OK")))</x:f>
      </x:c>
    </x:row>
    <x:row r="18" ht="25" customHeight="1">
      <x:c r="A18" s="16" t="n">
        <x:f>IF('Monthly summary'!$B$4="","",IF(DAY('Monthly summary'!$B$4)&lt;&gt;1,"",IF(12&lt;=DAY(DATE(YEAR('Monthly summary'!$B$4),MONTH('Monthly summary'!$B$4)+1,0)),'Monthly summary'!$B$4+11,"")))</x:f>
        <x:v>46277</x:v>
      </x:c>
      <x:c r="B18" s="17"/>
      <x:c r="C18" s="17"/>
      <x:c r="D18" s="17"/>
      <x:c r="E18" s="17"/>
      <x:c r="F18" s="17"/>
      <x:c r="G18" s="17"/>
      <x:c r="H18" s="18" t="str">
        <x:f>IF(OR(A18="",COUNT(C18:D18)&lt;2),"",C18-D18)</x:f>
      </x:c>
      <x:c r="I18" s="18" t="n">
        <x:f>IF(A18="",0,IF(COUNT(B18:G18)=6,1,0))</x:f>
        <x:v>0</x:v>
      </x:c>
      <x:c r="J18" s="18" t="str">
        <x:f>IF(A18="",IF(COUNTA(B18:G18)&gt;0,"Outside month",""),IF(I18=0,IF(COUNTA(B18:G18)=0,"","Missing counts"),IF(OR(MIN(B18:G18)&lt;0,MOD(B18,1)+MOD(C18,1)+MOD(D18,1)+MOD(E18,1)+MOD(F18,1)+MOD(G18,1)&lt;&gt;0,H18&lt;B18),"Review counts","OK")))</x:f>
      </x:c>
    </x:row>
    <x:row r="19" ht="25" customHeight="1">
      <x:c r="A19" s="16" t="n">
        <x:f>IF('Monthly summary'!$B$4="","",IF(DAY('Monthly summary'!$B$4)&lt;&gt;1,"",IF(13&lt;=DAY(DATE(YEAR('Monthly summary'!$B$4),MONTH('Monthly summary'!$B$4)+1,0)),'Monthly summary'!$B$4+12,"")))</x:f>
        <x:v>46278</x:v>
      </x:c>
      <x:c r="B19" s="17"/>
      <x:c r="C19" s="17"/>
      <x:c r="D19" s="17"/>
      <x:c r="E19" s="17"/>
      <x:c r="F19" s="17"/>
      <x:c r="G19" s="17"/>
      <x:c r="H19" s="18" t="str">
        <x:f>IF(OR(A19="",COUNT(C19:D19)&lt;2),"",C19-D19)</x:f>
      </x:c>
      <x:c r="I19" s="18" t="n">
        <x:f>IF(A19="",0,IF(COUNT(B19:G19)=6,1,0))</x:f>
        <x:v>0</x:v>
      </x:c>
      <x:c r="J19" s="18" t="str">
        <x:f>IF(A19="",IF(COUNTA(B19:G19)&gt;0,"Outside month",""),IF(I19=0,IF(COUNTA(B19:G19)=0,"","Missing counts"),IF(OR(MIN(B19:G19)&lt;0,MOD(B19,1)+MOD(C19,1)+MOD(D19,1)+MOD(E19,1)+MOD(F19,1)+MOD(G19,1)&lt;&gt;0,H19&lt;B19),"Review counts","OK")))</x:f>
      </x:c>
    </x:row>
    <x:row r="20" ht="25" customHeight="1">
      <x:c r="A20" s="16" t="n">
        <x:f>IF('Monthly summary'!$B$4="","",IF(DAY('Monthly summary'!$B$4)&lt;&gt;1,"",IF(14&lt;=DAY(DATE(YEAR('Monthly summary'!$B$4),MONTH('Monthly summary'!$B$4)+1,0)),'Monthly summary'!$B$4+13,"")))</x:f>
        <x:v>46279</x:v>
      </x:c>
      <x:c r="B20" s="17"/>
      <x:c r="C20" s="17"/>
      <x:c r="D20" s="17"/>
      <x:c r="E20" s="17"/>
      <x:c r="F20" s="17"/>
      <x:c r="G20" s="17"/>
      <x:c r="H20" s="18" t="str">
        <x:f>IF(OR(A20="",COUNT(C20:D20)&lt;2),"",C20-D20)</x:f>
      </x:c>
      <x:c r="I20" s="18" t="n">
        <x:f>IF(A20="",0,IF(COUNT(B20:G20)=6,1,0))</x:f>
        <x:v>0</x:v>
      </x:c>
      <x:c r="J20" s="18" t="str">
        <x:f>IF(A20="",IF(COUNTA(B20:G20)&gt;0,"Outside month",""),IF(I20=0,IF(COUNTA(B20:G20)=0,"","Missing counts"),IF(OR(MIN(B20:G20)&lt;0,MOD(B20,1)+MOD(C20,1)+MOD(D20,1)+MOD(E20,1)+MOD(F20,1)+MOD(G20,1)&lt;&gt;0,H20&lt;B20),"Review counts","OK")))</x:f>
      </x:c>
    </x:row>
    <x:row r="21" ht="25" customHeight="1">
      <x:c r="A21" s="16" t="n">
        <x:f>IF('Monthly summary'!$B$4="","",IF(DAY('Monthly summary'!$B$4)&lt;&gt;1,"",IF(15&lt;=DAY(DATE(YEAR('Monthly summary'!$B$4),MONTH('Monthly summary'!$B$4)+1,0)),'Monthly summary'!$B$4+14,"")))</x:f>
        <x:v>46280</x:v>
      </x:c>
      <x:c r="B21" s="17"/>
      <x:c r="C21" s="17"/>
      <x:c r="D21" s="17"/>
      <x:c r="E21" s="17"/>
      <x:c r="F21" s="17"/>
      <x:c r="G21" s="17"/>
      <x:c r="H21" s="18" t="str">
        <x:f>IF(OR(A21="",COUNT(C21:D21)&lt;2),"",C21-D21)</x:f>
      </x:c>
      <x:c r="I21" s="18" t="n">
        <x:f>IF(A21="",0,IF(COUNT(B21:G21)=6,1,0))</x:f>
        <x:v>0</x:v>
      </x:c>
      <x:c r="J21" s="18" t="str">
        <x:f>IF(A21="",IF(COUNTA(B21:G21)&gt;0,"Outside month",""),IF(I21=0,IF(COUNTA(B21:G21)=0,"","Missing counts"),IF(OR(MIN(B21:G21)&lt;0,MOD(B21,1)+MOD(C21,1)+MOD(D21,1)+MOD(E21,1)+MOD(F21,1)+MOD(G21,1)&lt;&gt;0,H21&lt;B21),"Review counts","OK")))</x:f>
      </x:c>
    </x:row>
    <x:row r="22" ht="25" customHeight="1">
      <x:c r="A22" s="16" t="n">
        <x:f>IF('Monthly summary'!$B$4="","",IF(DAY('Monthly summary'!$B$4)&lt;&gt;1,"",IF(16&lt;=DAY(DATE(YEAR('Monthly summary'!$B$4),MONTH('Monthly summary'!$B$4)+1,0)),'Monthly summary'!$B$4+15,"")))</x:f>
        <x:v>46281</x:v>
      </x:c>
      <x:c r="B22" s="17"/>
      <x:c r="C22" s="17"/>
      <x:c r="D22" s="17"/>
      <x:c r="E22" s="17"/>
      <x:c r="F22" s="17"/>
      <x:c r="G22" s="17"/>
      <x:c r="H22" s="18" t="str">
        <x:f>IF(OR(A22="",COUNT(C22:D22)&lt;2),"",C22-D22)</x:f>
      </x:c>
      <x:c r="I22" s="18" t="n">
        <x:f>IF(A22="",0,IF(COUNT(B22:G22)=6,1,0))</x:f>
        <x:v>0</x:v>
      </x:c>
      <x:c r="J22" s="18" t="str">
        <x:f>IF(A22="",IF(COUNTA(B22:G22)&gt;0,"Outside month",""),IF(I22=0,IF(COUNTA(B22:G22)=0,"","Missing counts"),IF(OR(MIN(B22:G22)&lt;0,MOD(B22,1)+MOD(C22,1)+MOD(D22,1)+MOD(E22,1)+MOD(F22,1)+MOD(G22,1)&lt;&gt;0,H22&lt;B22),"Review counts","OK")))</x:f>
      </x:c>
    </x:row>
    <x:row r="23" ht="25" customHeight="1">
      <x:c r="A23" s="16" t="n">
        <x:f>IF('Monthly summary'!$B$4="","",IF(DAY('Monthly summary'!$B$4)&lt;&gt;1,"",IF(17&lt;=DAY(DATE(YEAR('Monthly summary'!$B$4),MONTH('Monthly summary'!$B$4)+1,0)),'Monthly summary'!$B$4+16,"")))</x:f>
        <x:v>46282</x:v>
      </x:c>
      <x:c r="B23" s="17"/>
      <x:c r="C23" s="17"/>
      <x:c r="D23" s="17"/>
      <x:c r="E23" s="17"/>
      <x:c r="F23" s="17"/>
      <x:c r="G23" s="17"/>
      <x:c r="H23" s="18" t="str">
        <x:f>IF(OR(A23="",COUNT(C23:D23)&lt;2),"",C23-D23)</x:f>
      </x:c>
      <x:c r="I23" s="18" t="n">
        <x:f>IF(A23="",0,IF(COUNT(B23:G23)=6,1,0))</x:f>
        <x:v>0</x:v>
      </x:c>
      <x:c r="J23" s="18" t="str">
        <x:f>IF(A23="",IF(COUNTA(B23:G23)&gt;0,"Outside month",""),IF(I23=0,IF(COUNTA(B23:G23)=0,"","Missing counts"),IF(OR(MIN(B23:G23)&lt;0,MOD(B23,1)+MOD(C23,1)+MOD(D23,1)+MOD(E23,1)+MOD(F23,1)+MOD(G23,1)&lt;&gt;0,H23&lt;B23),"Review counts","OK")))</x:f>
      </x:c>
    </x:row>
    <x:row r="24" ht="25" customHeight="1">
      <x:c r="A24" s="16" t="n">
        <x:f>IF('Monthly summary'!$B$4="","",IF(DAY('Monthly summary'!$B$4)&lt;&gt;1,"",IF(18&lt;=DAY(DATE(YEAR('Monthly summary'!$B$4),MONTH('Monthly summary'!$B$4)+1,0)),'Monthly summary'!$B$4+17,"")))</x:f>
        <x:v>46283</x:v>
      </x:c>
      <x:c r="B24" s="17"/>
      <x:c r="C24" s="17"/>
      <x:c r="D24" s="17"/>
      <x:c r="E24" s="17"/>
      <x:c r="F24" s="17"/>
      <x:c r="G24" s="17"/>
      <x:c r="H24" s="18" t="str">
        <x:f>IF(OR(A24="",COUNT(C24:D24)&lt;2),"",C24-D24)</x:f>
      </x:c>
      <x:c r="I24" s="18" t="n">
        <x:f>IF(A24="",0,IF(COUNT(B24:G24)=6,1,0))</x:f>
        <x:v>0</x:v>
      </x:c>
      <x:c r="J24" s="18" t="str">
        <x:f>IF(A24="",IF(COUNTA(B24:G24)&gt;0,"Outside month",""),IF(I24=0,IF(COUNTA(B24:G24)=0,"","Missing counts"),IF(OR(MIN(B24:G24)&lt;0,MOD(B24,1)+MOD(C24,1)+MOD(D24,1)+MOD(E24,1)+MOD(F24,1)+MOD(G24,1)&lt;&gt;0,H24&lt;B24),"Review counts","OK")))</x:f>
      </x:c>
    </x:row>
    <x:row r="25" ht="25" customHeight="1">
      <x:c r="A25" s="16" t="n">
        <x:f>IF('Monthly summary'!$B$4="","",IF(DAY('Monthly summary'!$B$4)&lt;&gt;1,"",IF(19&lt;=DAY(DATE(YEAR('Monthly summary'!$B$4),MONTH('Monthly summary'!$B$4)+1,0)),'Monthly summary'!$B$4+18,"")))</x:f>
        <x:v>46284</x:v>
      </x:c>
      <x:c r="B25" s="17"/>
      <x:c r="C25" s="17"/>
      <x:c r="D25" s="17"/>
      <x:c r="E25" s="17"/>
      <x:c r="F25" s="17"/>
      <x:c r="G25" s="17"/>
      <x:c r="H25" s="18" t="str">
        <x:f>IF(OR(A25="",COUNT(C25:D25)&lt;2),"",C25-D25)</x:f>
      </x:c>
      <x:c r="I25" s="18" t="n">
        <x:f>IF(A25="",0,IF(COUNT(B25:G25)=6,1,0))</x:f>
        <x:v>0</x:v>
      </x:c>
      <x:c r="J25" s="18" t="str">
        <x:f>IF(A25="",IF(COUNTA(B25:G25)&gt;0,"Outside month",""),IF(I25=0,IF(COUNTA(B25:G25)=0,"","Missing counts"),IF(OR(MIN(B25:G25)&lt;0,MOD(B25,1)+MOD(C25,1)+MOD(D25,1)+MOD(E25,1)+MOD(F25,1)+MOD(G25,1)&lt;&gt;0,H25&lt;B25),"Review counts","OK")))</x:f>
      </x:c>
    </x:row>
    <x:row r="26" ht="25" customHeight="1">
      <x:c r="A26" s="16" t="n">
        <x:f>IF('Monthly summary'!$B$4="","",IF(DAY('Monthly summary'!$B$4)&lt;&gt;1,"",IF(20&lt;=DAY(DATE(YEAR('Monthly summary'!$B$4),MONTH('Monthly summary'!$B$4)+1,0)),'Monthly summary'!$B$4+19,"")))</x:f>
        <x:v>46285</x:v>
      </x:c>
      <x:c r="B26" s="17"/>
      <x:c r="C26" s="17"/>
      <x:c r="D26" s="17"/>
      <x:c r="E26" s="17"/>
      <x:c r="F26" s="17"/>
      <x:c r="G26" s="17"/>
      <x:c r="H26" s="18" t="str">
        <x:f>IF(OR(A26="",COUNT(C26:D26)&lt;2),"",C26-D26)</x:f>
      </x:c>
      <x:c r="I26" s="18" t="n">
        <x:f>IF(A26="",0,IF(COUNT(B26:G26)=6,1,0))</x:f>
        <x:v>0</x:v>
      </x:c>
      <x:c r="J26" s="18" t="str">
        <x:f>IF(A26="",IF(COUNTA(B26:G26)&gt;0,"Outside month",""),IF(I26=0,IF(COUNTA(B26:G26)=0,"","Missing counts"),IF(OR(MIN(B26:G26)&lt;0,MOD(B26,1)+MOD(C26,1)+MOD(D26,1)+MOD(E26,1)+MOD(F26,1)+MOD(G26,1)&lt;&gt;0,H26&lt;B26),"Review counts","OK")))</x:f>
      </x:c>
    </x:row>
    <x:row r="27" ht="25" customHeight="1">
      <x:c r="A27" s="16" t="n">
        <x:f>IF('Monthly summary'!$B$4="","",IF(DAY('Monthly summary'!$B$4)&lt;&gt;1,"",IF(21&lt;=DAY(DATE(YEAR('Monthly summary'!$B$4),MONTH('Monthly summary'!$B$4)+1,0)),'Monthly summary'!$B$4+20,"")))</x:f>
        <x:v>46286</x:v>
      </x:c>
      <x:c r="B27" s="17"/>
      <x:c r="C27" s="17"/>
      <x:c r="D27" s="17"/>
      <x:c r="E27" s="17"/>
      <x:c r="F27" s="17"/>
      <x:c r="G27" s="17"/>
      <x:c r="H27" s="18" t="str">
        <x:f>IF(OR(A27="",COUNT(C27:D27)&lt;2),"",C27-D27)</x:f>
      </x:c>
      <x:c r="I27" s="18" t="n">
        <x:f>IF(A27="",0,IF(COUNT(B27:G27)=6,1,0))</x:f>
        <x:v>0</x:v>
      </x:c>
      <x:c r="J27" s="18" t="str">
        <x:f>IF(A27="",IF(COUNTA(B27:G27)&gt;0,"Outside month",""),IF(I27=0,IF(COUNTA(B27:G27)=0,"","Missing counts"),IF(OR(MIN(B27:G27)&lt;0,MOD(B27,1)+MOD(C27,1)+MOD(D27,1)+MOD(E27,1)+MOD(F27,1)+MOD(G27,1)&lt;&gt;0,H27&lt;B27),"Review counts","OK")))</x:f>
      </x:c>
    </x:row>
    <x:row r="28" ht="25" customHeight="1">
      <x:c r="A28" s="16" t="n">
        <x:f>IF('Monthly summary'!$B$4="","",IF(DAY('Monthly summary'!$B$4)&lt;&gt;1,"",IF(22&lt;=DAY(DATE(YEAR('Monthly summary'!$B$4),MONTH('Monthly summary'!$B$4)+1,0)),'Monthly summary'!$B$4+21,"")))</x:f>
        <x:v>46287</x:v>
      </x:c>
      <x:c r="B28" s="17"/>
      <x:c r="C28" s="17"/>
      <x:c r="D28" s="17"/>
      <x:c r="E28" s="17"/>
      <x:c r="F28" s="17"/>
      <x:c r="G28" s="17"/>
      <x:c r="H28" s="18" t="str">
        <x:f>IF(OR(A28="",COUNT(C28:D28)&lt;2),"",C28-D28)</x:f>
      </x:c>
      <x:c r="I28" s="18" t="n">
        <x:f>IF(A28="",0,IF(COUNT(B28:G28)=6,1,0))</x:f>
        <x:v>0</x:v>
      </x:c>
      <x:c r="J28" s="18" t="str">
        <x:f>IF(A28="",IF(COUNTA(B28:G28)&gt;0,"Outside month",""),IF(I28=0,IF(COUNTA(B28:G28)=0,"","Missing counts"),IF(OR(MIN(B28:G28)&lt;0,MOD(B28,1)+MOD(C28,1)+MOD(D28,1)+MOD(E28,1)+MOD(F28,1)+MOD(G28,1)&lt;&gt;0,H28&lt;B28),"Review counts","OK")))</x:f>
      </x:c>
    </x:row>
    <x:row r="29" ht="25" customHeight="1">
      <x:c r="A29" s="16" t="n">
        <x:f>IF('Monthly summary'!$B$4="","",IF(DAY('Monthly summary'!$B$4)&lt;&gt;1,"",IF(23&lt;=DAY(DATE(YEAR('Monthly summary'!$B$4),MONTH('Monthly summary'!$B$4)+1,0)),'Monthly summary'!$B$4+22,"")))</x:f>
        <x:v>46288</x:v>
      </x:c>
      <x:c r="B29" s="17"/>
      <x:c r="C29" s="17"/>
      <x:c r="D29" s="17"/>
      <x:c r="E29" s="17"/>
      <x:c r="F29" s="17"/>
      <x:c r="G29" s="17"/>
      <x:c r="H29" s="18" t="str">
        <x:f>IF(OR(A29="",COUNT(C29:D29)&lt;2),"",C29-D29)</x:f>
      </x:c>
      <x:c r="I29" s="18" t="n">
        <x:f>IF(A29="",0,IF(COUNT(B29:G29)=6,1,0))</x:f>
        <x:v>0</x:v>
      </x:c>
      <x:c r="J29" s="18" t="str">
        <x:f>IF(A29="",IF(COUNTA(B29:G29)&gt;0,"Outside month",""),IF(I29=0,IF(COUNTA(B29:G29)=0,"","Missing counts"),IF(OR(MIN(B29:G29)&lt;0,MOD(B29,1)+MOD(C29,1)+MOD(D29,1)+MOD(E29,1)+MOD(F29,1)+MOD(G29,1)&lt;&gt;0,H29&lt;B29),"Review counts","OK")))</x:f>
      </x:c>
    </x:row>
    <x:row r="30" ht="25" customHeight="1">
      <x:c r="A30" s="16" t="n">
        <x:f>IF('Monthly summary'!$B$4="","",IF(DAY('Monthly summary'!$B$4)&lt;&gt;1,"",IF(24&lt;=DAY(DATE(YEAR('Monthly summary'!$B$4),MONTH('Monthly summary'!$B$4)+1,0)),'Monthly summary'!$B$4+23,"")))</x:f>
        <x:v>46289</x:v>
      </x:c>
      <x:c r="B30" s="17"/>
      <x:c r="C30" s="17"/>
      <x:c r="D30" s="17"/>
      <x:c r="E30" s="17"/>
      <x:c r="F30" s="17"/>
      <x:c r="G30" s="17"/>
      <x:c r="H30" s="18" t="str">
        <x:f>IF(OR(A30="",COUNT(C30:D30)&lt;2),"",C30-D30)</x:f>
      </x:c>
      <x:c r="I30" s="18" t="n">
        <x:f>IF(A30="",0,IF(COUNT(B30:G30)=6,1,0))</x:f>
        <x:v>0</x:v>
      </x:c>
      <x:c r="J30" s="18" t="str">
        <x:f>IF(A30="",IF(COUNTA(B30:G30)&gt;0,"Outside month",""),IF(I30=0,IF(COUNTA(B30:G30)=0,"","Missing counts"),IF(OR(MIN(B30:G30)&lt;0,MOD(B30,1)+MOD(C30,1)+MOD(D30,1)+MOD(E30,1)+MOD(F30,1)+MOD(G30,1)&lt;&gt;0,H30&lt;B30),"Review counts","OK")))</x:f>
      </x:c>
    </x:row>
    <x:row r="31" ht="25" customHeight="1">
      <x:c r="A31" s="16" t="n">
        <x:f>IF('Monthly summary'!$B$4="","",IF(DAY('Monthly summary'!$B$4)&lt;&gt;1,"",IF(25&lt;=DAY(DATE(YEAR('Monthly summary'!$B$4),MONTH('Monthly summary'!$B$4)+1,0)),'Monthly summary'!$B$4+24,"")))</x:f>
        <x:v>46290</x:v>
      </x:c>
      <x:c r="B31" s="17"/>
      <x:c r="C31" s="17"/>
      <x:c r="D31" s="17"/>
      <x:c r="E31" s="17"/>
      <x:c r="F31" s="17"/>
      <x:c r="G31" s="17"/>
      <x:c r="H31" s="18" t="str">
        <x:f>IF(OR(A31="",COUNT(C31:D31)&lt;2),"",C31-D31)</x:f>
      </x:c>
      <x:c r="I31" s="18" t="n">
        <x:f>IF(A31="",0,IF(COUNT(B31:G31)=6,1,0))</x:f>
        <x:v>0</x:v>
      </x:c>
      <x:c r="J31" s="18" t="str">
        <x:f>IF(A31="",IF(COUNTA(B31:G31)&gt;0,"Outside month",""),IF(I31=0,IF(COUNTA(B31:G31)=0,"","Missing counts"),IF(OR(MIN(B31:G31)&lt;0,MOD(B31,1)+MOD(C31,1)+MOD(D31,1)+MOD(E31,1)+MOD(F31,1)+MOD(G31,1)&lt;&gt;0,H31&lt;B31),"Review counts","OK")))</x:f>
      </x:c>
    </x:row>
    <x:row r="32" ht="25" customHeight="1">
      <x:c r="A32" s="16" t="n">
        <x:f>IF('Monthly summary'!$B$4="","",IF(DAY('Monthly summary'!$B$4)&lt;&gt;1,"",IF(26&lt;=DAY(DATE(YEAR('Monthly summary'!$B$4),MONTH('Monthly summary'!$B$4)+1,0)),'Monthly summary'!$B$4+25,"")))</x:f>
        <x:v>46291</x:v>
      </x:c>
      <x:c r="B32" s="17"/>
      <x:c r="C32" s="17"/>
      <x:c r="D32" s="17"/>
      <x:c r="E32" s="17"/>
      <x:c r="F32" s="17"/>
      <x:c r="G32" s="17"/>
      <x:c r="H32" s="18" t="str">
        <x:f>IF(OR(A32="",COUNT(C32:D32)&lt;2),"",C32-D32)</x:f>
      </x:c>
      <x:c r="I32" s="18" t="n">
        <x:f>IF(A32="",0,IF(COUNT(B32:G32)=6,1,0))</x:f>
        <x:v>0</x:v>
      </x:c>
      <x:c r="J32" s="18" t="str">
        <x:f>IF(A32="",IF(COUNTA(B32:G32)&gt;0,"Outside month",""),IF(I32=0,IF(COUNTA(B32:G32)=0,"","Missing counts"),IF(OR(MIN(B32:G32)&lt;0,MOD(B32,1)+MOD(C32,1)+MOD(D32,1)+MOD(E32,1)+MOD(F32,1)+MOD(G32,1)&lt;&gt;0,H32&lt;B32),"Review counts","OK")))</x:f>
      </x:c>
    </x:row>
    <x:row r="33" ht="25" customHeight="1">
      <x:c r="A33" s="16" t="n">
        <x:f>IF('Monthly summary'!$B$4="","",IF(DAY('Monthly summary'!$B$4)&lt;&gt;1,"",IF(27&lt;=DAY(DATE(YEAR('Monthly summary'!$B$4),MONTH('Monthly summary'!$B$4)+1,0)),'Monthly summary'!$B$4+26,"")))</x:f>
        <x:v>46292</x:v>
      </x:c>
      <x:c r="B33" s="17"/>
      <x:c r="C33" s="17"/>
      <x:c r="D33" s="17"/>
      <x:c r="E33" s="17"/>
      <x:c r="F33" s="17"/>
      <x:c r="G33" s="17"/>
      <x:c r="H33" s="18" t="str">
        <x:f>IF(OR(A33="",COUNT(C33:D33)&lt;2),"",C33-D33)</x:f>
      </x:c>
      <x:c r="I33" s="18" t="n">
        <x:f>IF(A33="",0,IF(COUNT(B33:G33)=6,1,0))</x:f>
        <x:v>0</x:v>
      </x:c>
      <x:c r="J33" s="18" t="str">
        <x:f>IF(A33="",IF(COUNTA(B33:G33)&gt;0,"Outside month",""),IF(I33=0,IF(COUNTA(B33:G33)=0,"","Missing counts"),IF(OR(MIN(B33:G33)&lt;0,MOD(B33,1)+MOD(C33,1)+MOD(D33,1)+MOD(E33,1)+MOD(F33,1)+MOD(G33,1)&lt;&gt;0,H33&lt;B33),"Review counts","OK")))</x:f>
      </x:c>
    </x:row>
    <x:row r="34" ht="25" customHeight="1">
      <x:c r="A34" s="16" t="n">
        <x:f>IF('Monthly summary'!$B$4="","",IF(DAY('Monthly summary'!$B$4)&lt;&gt;1,"",IF(28&lt;=DAY(DATE(YEAR('Monthly summary'!$B$4),MONTH('Monthly summary'!$B$4)+1,0)),'Monthly summary'!$B$4+27,"")))</x:f>
        <x:v>46293</x:v>
      </x:c>
      <x:c r="B34" s="17"/>
      <x:c r="C34" s="17"/>
      <x:c r="D34" s="17"/>
      <x:c r="E34" s="17"/>
      <x:c r="F34" s="17"/>
      <x:c r="G34" s="17"/>
      <x:c r="H34" s="18" t="str">
        <x:f>IF(OR(A34="",COUNT(C34:D34)&lt;2),"",C34-D34)</x:f>
      </x:c>
      <x:c r="I34" s="18" t="n">
        <x:f>IF(A34="",0,IF(COUNT(B34:G34)=6,1,0))</x:f>
        <x:v>0</x:v>
      </x:c>
      <x:c r="J34" s="18" t="str">
        <x:f>IF(A34="",IF(COUNTA(B34:G34)&gt;0,"Outside month",""),IF(I34=0,IF(COUNTA(B34:G34)=0,"","Missing counts"),IF(OR(MIN(B34:G34)&lt;0,MOD(B34,1)+MOD(C34,1)+MOD(D34,1)+MOD(E34,1)+MOD(F34,1)+MOD(G34,1)&lt;&gt;0,H34&lt;B34),"Review counts","OK")))</x:f>
      </x:c>
    </x:row>
    <x:row r="35" ht="25" customHeight="1">
      <x:c r="A35" s="16" t="n">
        <x:f>IF('Monthly summary'!$B$4="","",IF(DAY('Monthly summary'!$B$4)&lt;&gt;1,"",IF(29&lt;=DAY(DATE(YEAR('Monthly summary'!$B$4),MONTH('Monthly summary'!$B$4)+1,0)),'Monthly summary'!$B$4+28,"")))</x:f>
        <x:v>46294</x:v>
      </x:c>
      <x:c r="B35" s="17"/>
      <x:c r="C35" s="17"/>
      <x:c r="D35" s="17"/>
      <x:c r="E35" s="17"/>
      <x:c r="F35" s="17"/>
      <x:c r="G35" s="17"/>
      <x:c r="H35" s="18" t="str">
        <x:f>IF(OR(A35="",COUNT(C35:D35)&lt;2),"",C35-D35)</x:f>
      </x:c>
      <x:c r="I35" s="18" t="n">
        <x:f>IF(A35="",0,IF(COUNT(B35:G35)=6,1,0))</x:f>
        <x:v>0</x:v>
      </x:c>
      <x:c r="J35" s="18" t="str">
        <x:f>IF(A35="",IF(COUNTA(B35:G35)&gt;0,"Outside month",""),IF(I35=0,IF(COUNTA(B35:G35)=0,"","Missing counts"),IF(OR(MIN(B35:G35)&lt;0,MOD(B35,1)+MOD(C35,1)+MOD(D35,1)+MOD(E35,1)+MOD(F35,1)+MOD(G35,1)&lt;&gt;0,H35&lt;B35),"Review counts","OK")))</x:f>
      </x:c>
    </x:row>
    <x:row r="36" ht="25" customHeight="1">
      <x:c r="A36" s="16" t="n">
        <x:f>IF('Monthly summary'!$B$4="","",IF(DAY('Monthly summary'!$B$4)&lt;&gt;1,"",IF(30&lt;=DAY(DATE(YEAR('Monthly summary'!$B$4),MONTH('Monthly summary'!$B$4)+1,0)),'Monthly summary'!$B$4+29,"")))</x:f>
        <x:v>46295</x:v>
      </x:c>
      <x:c r="B36" s="17"/>
      <x:c r="C36" s="17"/>
      <x:c r="D36" s="17"/>
      <x:c r="E36" s="17"/>
      <x:c r="F36" s="17"/>
      <x:c r="G36" s="17"/>
      <x:c r="H36" s="18" t="str">
        <x:f>IF(OR(A36="",COUNT(C36:D36)&lt;2),"",C36-D36)</x:f>
      </x:c>
      <x:c r="I36" s="18" t="n">
        <x:f>IF(A36="",0,IF(COUNT(B36:G36)=6,1,0))</x:f>
        <x:v>0</x:v>
      </x:c>
      <x:c r="J36" s="18" t="str">
        <x:f>IF(A36="",IF(COUNTA(B36:G36)&gt;0,"Outside month",""),IF(I36=0,IF(COUNTA(B36:G36)=0,"","Missing counts"),IF(OR(MIN(B36:G36)&lt;0,MOD(B36,1)+MOD(C36,1)+MOD(D36,1)+MOD(E36,1)+MOD(F36,1)+MOD(G36,1)&lt;&gt;0,H36&lt;B36),"Review counts","OK")))</x:f>
      </x:c>
    </x:row>
    <x:row r="37" ht="25" customHeight="1">
      <x:c r="A37" s="16" t="str">
        <x:f>IF('Monthly summary'!$B$4="","",IF(DAY('Monthly summary'!$B$4)&lt;&gt;1,"",IF(31&lt;=DAY(DATE(YEAR('Monthly summary'!$B$4),MONTH('Monthly summary'!$B$4)+1,0)),'Monthly summary'!$B$4+30,"")))</x:f>
      </x:c>
      <x:c r="B37" s="17"/>
      <x:c r="C37" s="17"/>
      <x:c r="D37" s="17"/>
      <x:c r="E37" s="17"/>
      <x:c r="F37" s="17"/>
      <x:c r="G37" s="17"/>
      <x:c r="H37" s="18" t="str">
        <x:f>IF(OR(A37="",COUNT(C37:D37)&lt;2),"",C37-D37)</x:f>
      </x:c>
      <x:c r="I37" s="18" t="n">
        <x:f>IF(A37="",0,IF(COUNT(B37:G37)=6,1,0))</x:f>
        <x:v>0</x:v>
      </x:c>
      <x:c r="J37" s="18" t="str">
        <x:f>IF(A37="",IF(COUNTA(B37:G37)&gt;0,"Outside month",""),IF(I37=0,IF(COUNTA(B37:G37)=0,"","Missing counts"),IF(OR(MIN(B37:G37)&lt;0,MOD(B37,1)+MOD(C37,1)+MOD(D37,1)+MOD(E37,1)+MOD(F37,1)+MOD(G37,1)&lt;&gt;0,H37&lt;B37),"Review counts","OK")))</x:f>
      </x:c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2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2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2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2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2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</x:sheetData>
  <x:conditionalFormatting sqref="J7:J37">
    <x:cfRule type="expression" dxfId="0" priority="1">
      <x:formula>AND(J7&lt;&gt;"OK",J7&lt;&gt;"")</x:formula>
    </x:cfRule>
  </x:conditionalFormatting>
  <x:dataValidations count="1">
    <x:dataValidation type="whole" operator="between" sqref="B7:G37">
      <x:formula1>0</x:formula1>
      <x:formula2>1000000</x:formula2>
    </x:dataValidation>
  </x:dataValidations>
  <x:pageMargins left="0.35" right="0.35" top="0.45" bottom="0.45" header="0.2" footer="0.2"/>
  <x:pageSetup paperSize="3" orientation="landscape" fitToWidth="1" fitToHeight="0"/>
</x:worksheet>
</file>

<file path=xl/worksheets/sheet3.xml><?xml version="1.0" encoding="utf-8"?>
<x:worksheet xmlns:x="http://schemas.openxmlformats.org/spreadsheetml/2006/main">
  <x:sheetPr>
    <x:pageSetUpPr fitToPage="1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7" hidden="0" customWidth="1"/>
    <x:col min="2" max="2" width="13" hidden="0" customWidth="1"/>
    <x:col min="3" max="3" width="13" hidden="0" customWidth="1"/>
    <x:col min="4" max="4" width="14" hidden="0" customWidth="1"/>
    <x:col min="5" max="5" width="13" hidden="0" customWidth="1"/>
    <x:col min="6" max="6" width="13" hidden="0" customWidth="1"/>
    <x:col min="7" max="7" width="16" hidden="0" customWidth="1"/>
    <x:col min="8" max="8" width="15" hidden="0" customWidth="1"/>
    <x:col min="9" max="9" width="14" hidden="0" customWidth="1"/>
    <x:col min="10" max="10" width="24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30" customHeight="1">
      <x:c r="A2" s="3" t="str">
        <x:v>Fictional September operations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5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25" customHeight="1">
      <x:c r="A4" s="2" t="str">
        <x:v>Enter counts in B–G (amber). H–J calculate. Zero means none; a blank means unknown.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5" customHeight="1">
      <x:c r="A5" s="2" t="str">
        <x:v>Start with the month on Monthly summary. The Example sheet never feeds your report.</x:v>
      </x:c>
      <x:c r="B5" s="2"/>
      <x:c r="C5" s="2"/>
      <x:c r="D5" s="2"/>
      <x:c r="E5" s="2"/>
      <x:c r="F5" s="2"/>
      <x:c r="G5" s="2"/>
      <x:c r="H5" s="2"/>
      <x:c r="I5" s="2"/>
      <x:c r="J5" s="2"/>
    </x:row>
    <x:row r="6" ht="42" customHeight="1">
      <x:c r="A6" s="10" t="str">
        <x:v>Night</x:v>
      </x:c>
      <x:c r="B6" s="10" t="str">
        <x:v>Occupied</x:v>
      </x:c>
      <x:c r="C6" s="10" t="str">
        <x:v>Total beds</x:v>
      </x:c>
      <x:c r="D6" s="10" t="str">
        <x:v>Out of service</x:v>
      </x:c>
      <x:c r="E6" s="10" t="str">
        <x:v>Admissions</x:v>
      </x:c>
      <x:c r="F6" s="10" t="str">
        <x:v>Departures</x:v>
      </x:c>
      <x:c r="G6" s="10" t="str">
        <x:v>Turnaway attempts</x:v>
      </x:c>
      <x:c r="H6" s="10" t="str">
        <x:v>Operational beds</x:v>
      </x:c>
      <x:c r="I6" s="10" t="str">
        <x:v>Complete inputs</x:v>
      </x:c>
      <x:c r="J6" s="10" t="str">
        <x:v>Review</x:v>
      </x:c>
    </x:row>
    <x:row r="7" ht="25" customHeight="1">
      <x:c r="A7" s="16" t="n">
        <x:v>46266</x:v>
      </x:c>
      <x:c r="B7" s="17" t="n">
        <x:v>18</x:v>
      </x:c>
      <x:c r="C7" s="17" t="n">
        <x:v>24</x:v>
      </x:c>
      <x:c r="D7" s="17" t="n">
        <x:v>4</x:v>
      </x:c>
      <x:c r="E7" s="17" t="n">
        <x:v>2</x:v>
      </x:c>
      <x:c r="F7" s="17" t="n">
        <x:v>2</x:v>
      </x:c>
      <x:c r="G7" s="17" t="n">
        <x:v>1</x:v>
      </x:c>
      <x:c r="H7" s="18" t="n">
        <x:f>IF(OR(A7="",COUNT(C7:D7)&lt;2),"",C7-D7)</x:f>
        <x:v>20</x:v>
      </x:c>
      <x:c r="I7" s="18" t="n">
        <x:f>IF(A7="",0,IF(COUNT(B7:G7)=6,1,0))</x:f>
        <x:v>1</x:v>
      </x:c>
      <x:c r="J7" s="18" t="str">
        <x:f>IF(A7="",IF(COUNTA(B7:G7)&gt;0,"Outside month",""),IF(I7=0,IF(COUNTA(B7:G7)=0,"","Missing counts"),IF(OR(MIN(B7:G7)&lt;0,MOD(B7,1)+MOD(C7,1)+MOD(D7,1)+MOD(E7,1)+MOD(F7,1)+MOD(G7,1)&lt;&gt;0,H7&lt;B7),"Review counts","OK")))</x:f>
        <x:v>OK</x:v>
      </x:c>
    </x:row>
    <x:row r="8" ht="25" customHeight="1">
      <x:c r="A8" s="16" t="n">
        <x:v>46267</x:v>
      </x:c>
      <x:c r="B8" s="17" t="n">
        <x:v>18</x:v>
      </x:c>
      <x:c r="C8" s="17" t="n">
        <x:v>24</x:v>
      </x:c>
      <x:c r="D8" s="17" t="n">
        <x:v>4</x:v>
      </x:c>
      <x:c r="E8" s="17" t="n">
        <x:v>2</x:v>
      </x:c>
      <x:c r="F8" s="17" t="n">
        <x:v>2</x:v>
      </x:c>
      <x:c r="G8" s="17" t="n">
        <x:v>1</x:v>
      </x:c>
      <x:c r="H8" s="18" t="n">
        <x:f>IF(OR(A8="",COUNT(C8:D8)&lt;2),"",C8-D8)</x:f>
        <x:v>20</x:v>
      </x:c>
      <x:c r="I8" s="18" t="n">
        <x:f>IF(A8="",0,IF(COUNT(B8:G8)=6,1,0))</x:f>
        <x:v>1</x:v>
      </x:c>
      <x:c r="J8" s="18" t="str">
        <x:f>IF(A8="",IF(COUNTA(B8:G8)&gt;0,"Outside month",""),IF(I8=0,IF(COUNTA(B8:G8)=0,"","Missing counts"),IF(OR(MIN(B8:G8)&lt;0,MOD(B8,1)+MOD(C8,1)+MOD(D8,1)+MOD(E8,1)+MOD(F8,1)+MOD(G8,1)&lt;&gt;0,H8&lt;B8),"Review counts","OK")))</x:f>
        <x:v>OK</x:v>
      </x:c>
    </x:row>
    <x:row r="9" ht="25" customHeight="1">
      <x:c r="A9" s="16" t="n">
        <x:v>46268</x:v>
      </x:c>
      <x:c r="B9" s="17" t="n">
        <x:v>18</x:v>
      </x:c>
      <x:c r="C9" s="17" t="n">
        <x:v>24</x:v>
      </x:c>
      <x:c r="D9" s="17" t="n">
        <x:v>4</x:v>
      </x:c>
      <x:c r="E9" s="17" t="n">
        <x:v>2</x:v>
      </x:c>
      <x:c r="F9" s="17" t="n">
        <x:v>2</x:v>
      </x:c>
      <x:c r="G9" s="17" t="n">
        <x:v>1</x:v>
      </x:c>
      <x:c r="H9" s="18" t="n">
        <x:f>IF(OR(A9="",COUNT(C9:D9)&lt;2),"",C9-D9)</x:f>
        <x:v>20</x:v>
      </x:c>
      <x:c r="I9" s="18" t="n">
        <x:f>IF(A9="",0,IF(COUNT(B9:G9)=6,1,0))</x:f>
        <x:v>1</x:v>
      </x:c>
      <x:c r="J9" s="18" t="str">
        <x:f>IF(A9="",IF(COUNTA(B9:G9)&gt;0,"Outside month",""),IF(I9=0,IF(COUNTA(B9:G9)=0,"","Missing counts"),IF(OR(MIN(B9:G9)&lt;0,MOD(B9,1)+MOD(C9,1)+MOD(D9,1)+MOD(E9,1)+MOD(F9,1)+MOD(G9,1)&lt;&gt;0,H9&lt;B9),"Review counts","OK")))</x:f>
        <x:v>OK</x:v>
      </x:c>
    </x:row>
    <x:row r="10" ht="25" customHeight="1">
      <x:c r="A10" s="16" t="n">
        <x:v>46269</x:v>
      </x:c>
      <x:c r="B10" s="17" t="n">
        <x:v>18</x:v>
      </x:c>
      <x:c r="C10" s="17" t="n">
        <x:v>24</x:v>
      </x:c>
      <x:c r="D10" s="17" t="n">
        <x:v>4</x:v>
      </x:c>
      <x:c r="E10" s="17" t="n">
        <x:v>2</x:v>
      </x:c>
      <x:c r="F10" s="17" t="n">
        <x:v>2</x:v>
      </x:c>
      <x:c r="G10" s="17" t="n">
        <x:v>1</x:v>
      </x:c>
      <x:c r="H10" s="18" t="n">
        <x:f>IF(OR(A10="",COUNT(C10:D10)&lt;2),"",C10-D10)</x:f>
        <x:v>20</x:v>
      </x:c>
      <x:c r="I10" s="18" t="n">
        <x:f>IF(A10="",0,IF(COUNT(B10:G10)=6,1,0))</x:f>
        <x:v>1</x:v>
      </x:c>
      <x:c r="J10" s="18" t="str">
        <x:f>IF(A10="",IF(COUNTA(B10:G10)&gt;0,"Outside month",""),IF(I10=0,IF(COUNTA(B10:G10)=0,"","Missing counts"),IF(OR(MIN(B10:G10)&lt;0,MOD(B10,1)+MOD(C10,1)+MOD(D10,1)+MOD(E10,1)+MOD(F10,1)+MOD(G10,1)&lt;&gt;0,H10&lt;B10),"Review counts","OK")))</x:f>
        <x:v>OK</x:v>
      </x:c>
    </x:row>
    <x:row r="11" ht="25" customHeight="1">
      <x:c r="A11" s="16" t="n">
        <x:v>46270</x:v>
      </x:c>
      <x:c r="B11" s="17" t="n">
        <x:v>18</x:v>
      </x:c>
      <x:c r="C11" s="17" t="n">
        <x:v>24</x:v>
      </x:c>
      <x:c r="D11" s="17" t="n">
        <x:v>4</x:v>
      </x:c>
      <x:c r="E11" s="17" t="n">
        <x:v>2</x:v>
      </x:c>
      <x:c r="F11" s="17" t="n">
        <x:v>2</x:v>
      </x:c>
      <x:c r="G11" s="17" t="n">
        <x:v>1</x:v>
      </x:c>
      <x:c r="H11" s="18" t="n">
        <x:f>IF(OR(A11="",COUNT(C11:D11)&lt;2),"",C11-D11)</x:f>
        <x:v>20</x:v>
      </x:c>
      <x:c r="I11" s="18" t="n">
        <x:f>IF(A11="",0,IF(COUNT(B11:G11)=6,1,0))</x:f>
        <x:v>1</x:v>
      </x:c>
      <x:c r="J11" s="18" t="str">
        <x:f>IF(A11="",IF(COUNTA(B11:G11)&gt;0,"Outside month",""),IF(I11=0,IF(COUNTA(B11:G11)=0,"","Missing counts"),IF(OR(MIN(B11:G11)&lt;0,MOD(B11,1)+MOD(C11,1)+MOD(D11,1)+MOD(E11,1)+MOD(F11,1)+MOD(G11,1)&lt;&gt;0,H11&lt;B11),"Review counts","OK")))</x:f>
        <x:v>OK</x:v>
      </x:c>
    </x:row>
    <x:row r="12" ht="25" customHeight="1">
      <x:c r="A12" s="16" t="n">
        <x:v>46271</x:v>
      </x:c>
      <x:c r="B12" s="17" t="n">
        <x:v>18</x:v>
      </x:c>
      <x:c r="C12" s="17" t="n">
        <x:v>24</x:v>
      </x:c>
      <x:c r="D12" s="17" t="n">
        <x:v>4</x:v>
      </x:c>
      <x:c r="E12" s="17" t="n">
        <x:v>2</x:v>
      </x:c>
      <x:c r="F12" s="17" t="n">
        <x:v>2</x:v>
      </x:c>
      <x:c r="G12" s="17" t="n">
        <x:v>1</x:v>
      </x:c>
      <x:c r="H12" s="18" t="n">
        <x:f>IF(OR(A12="",COUNT(C12:D12)&lt;2),"",C12-D12)</x:f>
        <x:v>20</x:v>
      </x:c>
      <x:c r="I12" s="18" t="n">
        <x:f>IF(A12="",0,IF(COUNT(B12:G12)=6,1,0))</x:f>
        <x:v>1</x:v>
      </x:c>
      <x:c r="J12" s="18" t="str">
        <x:f>IF(A12="",IF(COUNTA(B12:G12)&gt;0,"Outside month",""),IF(I12=0,IF(COUNTA(B12:G12)=0,"","Missing counts"),IF(OR(MIN(B12:G12)&lt;0,MOD(B12,1)+MOD(C12,1)+MOD(D12,1)+MOD(E12,1)+MOD(F12,1)+MOD(G12,1)&lt;&gt;0,H12&lt;B12),"Review counts","OK")))</x:f>
        <x:v>OK</x:v>
      </x:c>
    </x:row>
    <x:row r="13" ht="25" customHeight="1">
      <x:c r="A13" s="16" t="n">
        <x:v>46272</x:v>
      </x:c>
      <x:c r="B13" s="17" t="n">
        <x:v>18</x:v>
      </x:c>
      <x:c r="C13" s="17" t="n">
        <x:v>24</x:v>
      </x:c>
      <x:c r="D13" s="17" t="n">
        <x:v>4</x:v>
      </x:c>
      <x:c r="E13" s="17" t="n">
        <x:v>2</x:v>
      </x:c>
      <x:c r="F13" s="17" t="n">
        <x:v>2</x:v>
      </x:c>
      <x:c r="G13" s="17" t="n">
        <x:v>1</x:v>
      </x:c>
      <x:c r="H13" s="18" t="n">
        <x:f>IF(OR(A13="",COUNT(C13:D13)&lt;2),"",C13-D13)</x:f>
        <x:v>20</x:v>
      </x:c>
      <x:c r="I13" s="18" t="n">
        <x:f>IF(A13="",0,IF(COUNT(B13:G13)=6,1,0))</x:f>
        <x:v>1</x:v>
      </x:c>
      <x:c r="J13" s="18" t="str">
        <x:f>IF(A13="",IF(COUNTA(B13:G13)&gt;0,"Outside month",""),IF(I13=0,IF(COUNTA(B13:G13)=0,"","Missing counts"),IF(OR(MIN(B13:G13)&lt;0,MOD(B13,1)+MOD(C13,1)+MOD(D13,1)+MOD(E13,1)+MOD(F13,1)+MOD(G13,1)&lt;&gt;0,H13&lt;B13),"Review counts","OK")))</x:f>
        <x:v>OK</x:v>
      </x:c>
    </x:row>
    <x:row r="14" ht="25" customHeight="1">
      <x:c r="A14" s="16" t="n">
        <x:v>46273</x:v>
      </x:c>
      <x:c r="B14" s="17" t="n">
        <x:v>18</x:v>
      </x:c>
      <x:c r="C14" s="17" t="n">
        <x:v>24</x:v>
      </x:c>
      <x:c r="D14" s="17" t="n">
        <x:v>4</x:v>
      </x:c>
      <x:c r="E14" s="17" t="n">
        <x:v>2</x:v>
      </x:c>
      <x:c r="F14" s="17" t="n">
        <x:v>2</x:v>
      </x:c>
      <x:c r="G14" s="17" t="n">
        <x:v>1</x:v>
      </x:c>
      <x:c r="H14" s="18" t="n">
        <x:f>IF(OR(A14="",COUNT(C14:D14)&lt;2),"",C14-D14)</x:f>
        <x:v>20</x:v>
      </x:c>
      <x:c r="I14" s="18" t="n">
        <x:f>IF(A14="",0,IF(COUNT(B14:G14)=6,1,0))</x:f>
        <x:v>1</x:v>
      </x:c>
      <x:c r="J14" s="18" t="str">
        <x:f>IF(A14="",IF(COUNTA(B14:G14)&gt;0,"Outside month",""),IF(I14=0,IF(COUNTA(B14:G14)=0,"","Missing counts"),IF(OR(MIN(B14:G14)&lt;0,MOD(B14,1)+MOD(C14,1)+MOD(D14,1)+MOD(E14,1)+MOD(F14,1)+MOD(G14,1)&lt;&gt;0,H14&lt;B14),"Review counts","OK")))</x:f>
        <x:v>OK</x:v>
      </x:c>
    </x:row>
    <x:row r="15" ht="25" customHeight="1">
      <x:c r="A15" s="16" t="n">
        <x:v>46274</x:v>
      </x:c>
      <x:c r="B15" s="17" t="n">
        <x:v>18</x:v>
      </x:c>
      <x:c r="C15" s="17" t="n">
        <x:v>24</x:v>
      </x:c>
      <x:c r="D15" s="17" t="n">
        <x:v>4</x:v>
      </x:c>
      <x:c r="E15" s="17" t="n">
        <x:v>2</x:v>
      </x:c>
      <x:c r="F15" s="17" t="n">
        <x:v>2</x:v>
      </x:c>
      <x:c r="G15" s="17" t="n">
        <x:v>1</x:v>
      </x:c>
      <x:c r="H15" s="18" t="n">
        <x:f>IF(OR(A15="",COUNT(C15:D15)&lt;2),"",C15-D15)</x:f>
        <x:v>20</x:v>
      </x:c>
      <x:c r="I15" s="18" t="n">
        <x:f>IF(A15="",0,IF(COUNT(B15:G15)=6,1,0))</x:f>
        <x:v>1</x:v>
      </x:c>
      <x:c r="J15" s="18" t="str">
        <x:f>IF(A15="",IF(COUNTA(B15:G15)&gt;0,"Outside month",""),IF(I15=0,IF(COUNTA(B15:G15)=0,"","Missing counts"),IF(OR(MIN(B15:G15)&lt;0,MOD(B15,1)+MOD(C15,1)+MOD(D15,1)+MOD(E15,1)+MOD(F15,1)+MOD(G15,1)&lt;&gt;0,H15&lt;B15),"Review counts","OK")))</x:f>
        <x:v>OK</x:v>
      </x:c>
    </x:row>
    <x:row r="16" ht="25" customHeight="1">
      <x:c r="A16" s="16" t="n">
        <x:v>46275</x:v>
      </x:c>
      <x:c r="B16" s="17" t="n">
        <x:v>18</x:v>
      </x:c>
      <x:c r="C16" s="17" t="n">
        <x:v>24</x:v>
      </x:c>
      <x:c r="D16" s="17" t="n">
        <x:v>4</x:v>
      </x:c>
      <x:c r="E16" s="17" t="n">
        <x:v>2</x:v>
      </x:c>
      <x:c r="F16" s="17" t="n">
        <x:v>2</x:v>
      </x:c>
      <x:c r="G16" s="17" t="n">
        <x:v>1</x:v>
      </x:c>
      <x:c r="H16" s="18" t="n">
        <x:f>IF(OR(A16="",COUNT(C16:D16)&lt;2),"",C16-D16)</x:f>
        <x:v>20</x:v>
      </x:c>
      <x:c r="I16" s="18" t="n">
        <x:f>IF(A16="",0,IF(COUNT(B16:G16)=6,1,0))</x:f>
        <x:v>1</x:v>
      </x:c>
      <x:c r="J16" s="18" t="str">
        <x:f>IF(A16="",IF(COUNTA(B16:G16)&gt;0,"Outside month",""),IF(I16=0,IF(COUNTA(B16:G16)=0,"","Missing counts"),IF(OR(MIN(B16:G16)&lt;0,MOD(B16,1)+MOD(C16,1)+MOD(D16,1)+MOD(E16,1)+MOD(F16,1)+MOD(G16,1)&lt;&gt;0,H16&lt;B16),"Review counts","OK")))</x:f>
        <x:v>OK</x:v>
      </x:c>
    </x:row>
    <x:row r="17" ht="25" customHeight="1">
      <x:c r="A17" s="16" t="n">
        <x:v>46276</x:v>
      </x:c>
      <x:c r="B17" s="17" t="n">
        <x:v>18</x:v>
      </x:c>
      <x:c r="C17" s="17" t="n">
        <x:v>24</x:v>
      </x:c>
      <x:c r="D17" s="17" t="n">
        <x:v>4</x:v>
      </x:c>
      <x:c r="E17" s="17" t="n">
        <x:v>1</x:v>
      </x:c>
      <x:c r="F17" s="17" t="n">
        <x:v>1</x:v>
      </x:c>
      <x:c r="G17" s="17" t="n">
        <x:v>1</x:v>
      </x:c>
      <x:c r="H17" s="18" t="n">
        <x:f>IF(OR(A17="",COUNT(C17:D17)&lt;2),"",C17-D17)</x:f>
        <x:v>20</x:v>
      </x:c>
      <x:c r="I17" s="18" t="n">
        <x:f>IF(A17="",0,IF(COUNT(B17:G17)=6,1,0))</x:f>
        <x:v>1</x:v>
      </x:c>
      <x:c r="J17" s="18" t="str">
        <x:f>IF(A17="",IF(COUNTA(B17:G17)&gt;0,"Outside month",""),IF(I17=0,IF(COUNTA(B17:G17)=0,"","Missing counts"),IF(OR(MIN(B17:G17)&lt;0,MOD(B17,1)+MOD(C17,1)+MOD(D17,1)+MOD(E17,1)+MOD(F17,1)+MOD(G17,1)&lt;&gt;0,H17&lt;B17),"Review counts","OK")))</x:f>
        <x:v>OK</x:v>
      </x:c>
    </x:row>
    <x:row r="18" ht="25" customHeight="1">
      <x:c r="A18" s="16" t="n">
        <x:v>46277</x:v>
      </x:c>
      <x:c r="B18" s="17" t="n">
        <x:v>18</x:v>
      </x:c>
      <x:c r="C18" s="17" t="n">
        <x:v>24</x:v>
      </x:c>
      <x:c r="D18" s="17" t="n">
        <x:v>4</x:v>
      </x:c>
      <x:c r="E18" s="17" t="n">
        <x:v>1</x:v>
      </x:c>
      <x:c r="F18" s="17" t="n">
        <x:v>1</x:v>
      </x:c>
      <x:c r="G18" s="17" t="n">
        <x:v>1</x:v>
      </x:c>
      <x:c r="H18" s="18" t="n">
        <x:f>IF(OR(A18="",COUNT(C18:D18)&lt;2),"",C18-D18)</x:f>
        <x:v>20</x:v>
      </x:c>
      <x:c r="I18" s="18" t="n">
        <x:f>IF(A18="",0,IF(COUNT(B18:G18)=6,1,0))</x:f>
        <x:v>1</x:v>
      </x:c>
      <x:c r="J18" s="18" t="str">
        <x:f>IF(A18="",IF(COUNTA(B18:G18)&gt;0,"Outside month",""),IF(I18=0,IF(COUNTA(B18:G18)=0,"","Missing counts"),IF(OR(MIN(B18:G18)&lt;0,MOD(B18,1)+MOD(C18,1)+MOD(D18,1)+MOD(E18,1)+MOD(F18,1)+MOD(G18,1)&lt;&gt;0,H18&lt;B18),"Review counts","OK")))</x:f>
        <x:v>OK</x:v>
      </x:c>
    </x:row>
    <x:row r="19" ht="25" customHeight="1">
      <x:c r="A19" s="16" t="n">
        <x:v>46278</x:v>
      </x:c>
      <x:c r="B19" s="17" t="n">
        <x:v>18</x:v>
      </x:c>
      <x:c r="C19" s="17" t="n">
        <x:v>24</x:v>
      </x:c>
      <x:c r="D19" s="17" t="n">
        <x:v>4</x:v>
      </x:c>
      <x:c r="E19" s="17" t="n">
        <x:v>1</x:v>
      </x:c>
      <x:c r="F19" s="17" t="n">
        <x:v>1</x:v>
      </x:c>
      <x:c r="G19" s="17" t="n">
        <x:v>0</x:v>
      </x:c>
      <x:c r="H19" s="18" t="n">
        <x:f>IF(OR(A19="",COUNT(C19:D19)&lt;2),"",C19-D19)</x:f>
        <x:v>20</x:v>
      </x:c>
      <x:c r="I19" s="18" t="n">
        <x:f>IF(A19="",0,IF(COUNT(B19:G19)=6,1,0))</x:f>
        <x:v>1</x:v>
      </x:c>
      <x:c r="J19" s="18" t="str">
        <x:f>IF(A19="",IF(COUNTA(B19:G19)&gt;0,"Outside month",""),IF(I19=0,IF(COUNTA(B19:G19)=0,"","Missing counts"),IF(OR(MIN(B19:G19)&lt;0,MOD(B19,1)+MOD(C19,1)+MOD(D19,1)+MOD(E19,1)+MOD(F19,1)+MOD(G19,1)&lt;&gt;0,H19&lt;B19),"Review counts","OK")))</x:f>
        <x:v>OK</x:v>
      </x:c>
    </x:row>
    <x:row r="20" ht="25" customHeight="1">
      <x:c r="A20" s="16" t="n">
        <x:v>46279</x:v>
      </x:c>
      <x:c r="B20" s="17" t="n">
        <x:v>18</x:v>
      </x:c>
      <x:c r="C20" s="17" t="n">
        <x:v>24</x:v>
      </x:c>
      <x:c r="D20" s="17" t="n">
        <x:v>4</x:v>
      </x:c>
      <x:c r="E20" s="17" t="n">
        <x:v>1</x:v>
      </x:c>
      <x:c r="F20" s="17" t="n">
        <x:v>1</x:v>
      </x:c>
      <x:c r="G20" s="17" t="n">
        <x:v>0</x:v>
      </x:c>
      <x:c r="H20" s="18" t="n">
        <x:f>IF(OR(A20="",COUNT(C20:D20)&lt;2),"",C20-D20)</x:f>
        <x:v>20</x:v>
      </x:c>
      <x:c r="I20" s="18" t="n">
        <x:f>IF(A20="",0,IF(COUNT(B20:G20)=6,1,0))</x:f>
        <x:v>1</x:v>
      </x:c>
      <x:c r="J20" s="18" t="str">
        <x:f>IF(A20="",IF(COUNTA(B20:G20)&gt;0,"Outside month",""),IF(I20=0,IF(COUNTA(B20:G20)=0,"","Missing counts"),IF(OR(MIN(B20:G20)&lt;0,MOD(B20,1)+MOD(C20,1)+MOD(D20,1)+MOD(E20,1)+MOD(F20,1)+MOD(G20,1)&lt;&gt;0,H20&lt;B20),"Review counts","OK")))</x:f>
        <x:v>OK</x:v>
      </x:c>
    </x:row>
    <x:row r="21" ht="25" customHeight="1">
      <x:c r="A21" s="16" t="n">
        <x:v>46280</x:v>
      </x:c>
      <x:c r="B21" s="17" t="n">
        <x:v>18</x:v>
      </x:c>
      <x:c r="C21" s="17" t="n">
        <x:v>24</x:v>
      </x:c>
      <x:c r="D21" s="17" t="n">
        <x:v>4</x:v>
      </x:c>
      <x:c r="E21" s="17" t="n">
        <x:v>1</x:v>
      </x:c>
      <x:c r="F21" s="17" t="n">
        <x:v>1</x:v>
      </x:c>
      <x:c r="G21" s="17" t="n">
        <x:v>0</x:v>
      </x:c>
      <x:c r="H21" s="18" t="n">
        <x:f>IF(OR(A21="",COUNT(C21:D21)&lt;2),"",C21-D21)</x:f>
        <x:v>20</x:v>
      </x:c>
      <x:c r="I21" s="18" t="n">
        <x:f>IF(A21="",0,IF(COUNT(B21:G21)=6,1,0))</x:f>
        <x:v>1</x:v>
      </x:c>
      <x:c r="J21" s="18" t="str">
        <x:f>IF(A21="",IF(COUNTA(B21:G21)&gt;0,"Outside month",""),IF(I21=0,IF(COUNTA(B21:G21)=0,"","Missing counts"),IF(OR(MIN(B21:G21)&lt;0,MOD(B21,1)+MOD(C21,1)+MOD(D21,1)+MOD(E21,1)+MOD(F21,1)+MOD(G21,1)&lt;&gt;0,H21&lt;B21),"Review counts","OK")))</x:f>
        <x:v>OK</x:v>
      </x:c>
    </x:row>
    <x:row r="22" ht="25" customHeight="1">
      <x:c r="A22" s="16" t="n">
        <x:v>46281</x:v>
      </x:c>
      <x:c r="B22" s="17" t="n">
        <x:v>21</x:v>
      </x:c>
      <x:c r="C22" s="17" t="n">
        <x:v>24</x:v>
      </x:c>
      <x:c r="D22" s="17" t="n">
        <x:v>0</x:v>
      </x:c>
      <x:c r="E22" s="17" t="n">
        <x:v>4</x:v>
      </x:c>
      <x:c r="F22" s="17" t="n">
        <x:v>1</x:v>
      </x:c>
      <x:c r="G22" s="17" t="n">
        <x:v>0</x:v>
      </x:c>
      <x:c r="H22" s="18" t="n">
        <x:f>IF(OR(A22="",COUNT(C22:D22)&lt;2),"",C22-D22)</x:f>
        <x:v>24</x:v>
      </x:c>
      <x:c r="I22" s="18" t="n">
        <x:f>IF(A22="",0,IF(COUNT(B22:G22)=6,1,0))</x:f>
        <x:v>1</x:v>
      </x:c>
      <x:c r="J22" s="18" t="str">
        <x:f>IF(A22="",IF(COUNTA(B22:G22)&gt;0,"Outside month",""),IF(I22=0,IF(COUNTA(B22:G22)=0,"","Missing counts"),IF(OR(MIN(B22:G22)&lt;0,MOD(B22,1)+MOD(C22,1)+MOD(D22,1)+MOD(E22,1)+MOD(F22,1)+MOD(G22,1)&lt;&gt;0,H22&lt;B22),"Review counts","OK")))</x:f>
        <x:v>OK</x:v>
      </x:c>
    </x:row>
    <x:row r="23" ht="25" customHeight="1">
      <x:c r="A23" s="16" t="n">
        <x:v>46282</x:v>
      </x:c>
      <x:c r="B23" s="17" t="n">
        <x:v>21</x:v>
      </x:c>
      <x:c r="C23" s="17" t="n">
        <x:v>24</x:v>
      </x:c>
      <x:c r="D23" s="17" t="n">
        <x:v>0</x:v>
      </x:c>
      <x:c r="E23" s="17" t="n">
        <x:v>1</x:v>
      </x:c>
      <x:c r="F23" s="17" t="n">
        <x:v>1</x:v>
      </x:c>
      <x:c r="G23" s="17" t="n">
        <x:v>0</x:v>
      </x:c>
      <x:c r="H23" s="18" t="n">
        <x:f>IF(OR(A23="",COUNT(C23:D23)&lt;2),"",C23-D23)</x:f>
        <x:v>24</x:v>
      </x:c>
      <x:c r="I23" s="18" t="n">
        <x:f>IF(A23="",0,IF(COUNT(B23:G23)=6,1,0))</x:f>
        <x:v>1</x:v>
      </x:c>
      <x:c r="J23" s="18" t="str">
        <x:f>IF(A23="",IF(COUNTA(B23:G23)&gt;0,"Outside month",""),IF(I23=0,IF(COUNTA(B23:G23)=0,"","Missing counts"),IF(OR(MIN(B23:G23)&lt;0,MOD(B23,1)+MOD(C23,1)+MOD(D23,1)+MOD(E23,1)+MOD(F23,1)+MOD(G23,1)&lt;&gt;0,H23&lt;B23),"Review counts","OK")))</x:f>
        <x:v>OK</x:v>
      </x:c>
    </x:row>
    <x:row r="24" ht="25" customHeight="1">
      <x:c r="A24" s="16" t="n">
        <x:v>46283</x:v>
      </x:c>
      <x:c r="B24" s="17" t="n">
        <x:v>21</x:v>
      </x:c>
      <x:c r="C24" s="17" t="n">
        <x:v>24</x:v>
      </x:c>
      <x:c r="D24" s="17" t="n">
        <x:v>0</x:v>
      </x:c>
      <x:c r="E24" s="17" t="n">
        <x:v>1</x:v>
      </x:c>
      <x:c r="F24" s="17" t="n">
        <x:v>1</x:v>
      </x:c>
      <x:c r="G24" s="17" t="n">
        <x:v>0</x:v>
      </x:c>
      <x:c r="H24" s="18" t="n">
        <x:f>IF(OR(A24="",COUNT(C24:D24)&lt;2),"",C24-D24)</x:f>
        <x:v>24</x:v>
      </x:c>
      <x:c r="I24" s="18" t="n">
        <x:f>IF(A24="",0,IF(COUNT(B24:G24)=6,1,0))</x:f>
        <x:v>1</x:v>
      </x:c>
      <x:c r="J24" s="18" t="str">
        <x:f>IF(A24="",IF(COUNTA(B24:G24)&gt;0,"Outside month",""),IF(I24=0,IF(COUNTA(B24:G24)=0,"","Missing counts"),IF(OR(MIN(B24:G24)&lt;0,MOD(B24,1)+MOD(C24,1)+MOD(D24,1)+MOD(E24,1)+MOD(F24,1)+MOD(G24,1)&lt;&gt;0,H24&lt;B24),"Review counts","OK")))</x:f>
        <x:v>OK</x:v>
      </x:c>
    </x:row>
    <x:row r="25" ht="25" customHeight="1">
      <x:c r="A25" s="16" t="n">
        <x:v>46284</x:v>
      </x:c>
      <x:c r="B25" s="17" t="n">
        <x:v>21</x:v>
      </x:c>
      <x:c r="C25" s="17" t="n">
        <x:v>24</x:v>
      </x:c>
      <x:c r="D25" s="17" t="n">
        <x:v>0</x:v>
      </x:c>
      <x:c r="E25" s="17" t="n">
        <x:v>1</x:v>
      </x:c>
      <x:c r="F25" s="17" t="n">
        <x:v>1</x:v>
      </x:c>
      <x:c r="G25" s="17" t="n">
        <x:v>0</x:v>
      </x:c>
      <x:c r="H25" s="18" t="n">
        <x:f>IF(OR(A25="",COUNT(C25:D25)&lt;2),"",C25-D25)</x:f>
        <x:v>24</x:v>
      </x:c>
      <x:c r="I25" s="18" t="n">
        <x:f>IF(A25="",0,IF(COUNT(B25:G25)=6,1,0))</x:f>
        <x:v>1</x:v>
      </x:c>
      <x:c r="J25" s="18" t="str">
        <x:f>IF(A25="",IF(COUNTA(B25:G25)&gt;0,"Outside month",""),IF(I25=0,IF(COUNTA(B25:G25)=0,"","Missing counts"),IF(OR(MIN(B25:G25)&lt;0,MOD(B25,1)+MOD(C25,1)+MOD(D25,1)+MOD(E25,1)+MOD(F25,1)+MOD(G25,1)&lt;&gt;0,H25&lt;B25),"Review counts","OK")))</x:f>
        <x:v>OK</x:v>
      </x:c>
    </x:row>
    <x:row r="26" ht="25" customHeight="1">
      <x:c r="A26" s="16" t="n">
        <x:v>46285</x:v>
      </x:c>
      <x:c r="B26" s="17" t="n">
        <x:v>21</x:v>
      </x:c>
      <x:c r="C26" s="17" t="n">
        <x:v>24</x:v>
      </x:c>
      <x:c r="D26" s="17" t="n">
        <x:v>0</x:v>
      </x:c>
      <x:c r="E26" s="17" t="n">
        <x:v>1</x:v>
      </x:c>
      <x:c r="F26" s="17" t="n">
        <x:v>1</x:v>
      </x:c>
      <x:c r="G26" s="17" t="n">
        <x:v>0</x:v>
      </x:c>
      <x:c r="H26" s="18" t="n">
        <x:f>IF(OR(A26="",COUNT(C26:D26)&lt;2),"",C26-D26)</x:f>
        <x:v>24</x:v>
      </x:c>
      <x:c r="I26" s="18" t="n">
        <x:f>IF(A26="",0,IF(COUNT(B26:G26)=6,1,0))</x:f>
        <x:v>1</x:v>
      </x:c>
      <x:c r="J26" s="18" t="str">
        <x:f>IF(A26="",IF(COUNTA(B26:G26)&gt;0,"Outside month",""),IF(I26=0,IF(COUNTA(B26:G26)=0,"","Missing counts"),IF(OR(MIN(B26:G26)&lt;0,MOD(B26,1)+MOD(C26,1)+MOD(D26,1)+MOD(E26,1)+MOD(F26,1)+MOD(G26,1)&lt;&gt;0,H26&lt;B26),"Review counts","OK")))</x:f>
        <x:v>OK</x:v>
      </x:c>
    </x:row>
    <x:row r="27" ht="25" customHeight="1">
      <x:c r="A27" s="16" t="n">
        <x:v>46286</x:v>
      </x:c>
      <x:c r="B27" s="17" t="n">
        <x:v>21</x:v>
      </x:c>
      <x:c r="C27" s="17" t="n">
        <x:v>24</x:v>
      </x:c>
      <x:c r="D27" s="17" t="n">
        <x:v>0</x:v>
      </x:c>
      <x:c r="E27" s="17" t="n">
        <x:v>1</x:v>
      </x:c>
      <x:c r="F27" s="17" t="n">
        <x:v>1</x:v>
      </x:c>
      <x:c r="G27" s="17" t="n">
        <x:v>0</x:v>
      </x:c>
      <x:c r="H27" s="18" t="n">
        <x:f>IF(OR(A27="",COUNT(C27:D27)&lt;2),"",C27-D27)</x:f>
        <x:v>24</x:v>
      </x:c>
      <x:c r="I27" s="18" t="n">
        <x:f>IF(A27="",0,IF(COUNT(B27:G27)=6,1,0))</x:f>
        <x:v>1</x:v>
      </x:c>
      <x:c r="J27" s="18" t="str">
        <x:f>IF(A27="",IF(COUNTA(B27:G27)&gt;0,"Outside month",""),IF(I27=0,IF(COUNTA(B27:G27)=0,"","Missing counts"),IF(OR(MIN(B27:G27)&lt;0,MOD(B27,1)+MOD(C27,1)+MOD(D27,1)+MOD(E27,1)+MOD(F27,1)+MOD(G27,1)&lt;&gt;0,H27&lt;B27),"Review counts","OK")))</x:f>
        <x:v>OK</x:v>
      </x:c>
    </x:row>
    <x:row r="28" ht="25" customHeight="1">
      <x:c r="A28" s="16" t="n">
        <x:v>46287</x:v>
      </x:c>
      <x:c r="B28" s="17" t="n">
        <x:v>22</x:v>
      </x:c>
      <x:c r="C28" s="17" t="n">
        <x:v>24</x:v>
      </x:c>
      <x:c r="D28" s="17" t="n">
        <x:v>0</x:v>
      </x:c>
      <x:c r="E28" s="17" t="n">
        <x:v>2</x:v>
      </x:c>
      <x:c r="F28" s="17" t="n">
        <x:v>1</x:v>
      </x:c>
      <x:c r="G28" s="17" t="n">
        <x:v>0</x:v>
      </x:c>
      <x:c r="H28" s="18" t="n">
        <x:f>IF(OR(A28="",COUNT(C28:D28)&lt;2),"",C28-D28)</x:f>
        <x:v>24</x:v>
      </x:c>
      <x:c r="I28" s="18" t="n">
        <x:f>IF(A28="",0,IF(COUNT(B28:G28)=6,1,0))</x:f>
        <x:v>1</x:v>
      </x:c>
      <x:c r="J28" s="18" t="str">
        <x:f>IF(A28="",IF(COUNTA(B28:G28)&gt;0,"Outside month",""),IF(I28=0,IF(COUNTA(B28:G28)=0,"","Missing counts"),IF(OR(MIN(B28:G28)&lt;0,MOD(B28,1)+MOD(C28,1)+MOD(D28,1)+MOD(E28,1)+MOD(F28,1)+MOD(G28,1)&lt;&gt;0,H28&lt;B28),"Review counts","OK")))</x:f>
        <x:v>OK</x:v>
      </x:c>
    </x:row>
    <x:row r="29" ht="25" customHeight="1">
      <x:c r="A29" s="16" t="n">
        <x:v>46288</x:v>
      </x:c>
      <x:c r="B29" s="17" t="n">
        <x:v>22</x:v>
      </x:c>
      <x:c r="C29" s="17" t="n">
        <x:v>24</x:v>
      </x:c>
      <x:c r="D29" s="17" t="n">
        <x:v>0</x:v>
      </x:c>
      <x:c r="E29" s="17" t="n">
        <x:v>1</x:v>
      </x:c>
      <x:c r="F29" s="17" t="n">
        <x:v>1</x:v>
      </x:c>
      <x:c r="G29" s="17" t="n">
        <x:v>0</x:v>
      </x:c>
      <x:c r="H29" s="18" t="n">
        <x:f>IF(OR(A29="",COUNT(C29:D29)&lt;2),"",C29-D29)</x:f>
        <x:v>24</x:v>
      </x:c>
      <x:c r="I29" s="18" t="n">
        <x:f>IF(A29="",0,IF(COUNT(B29:G29)=6,1,0))</x:f>
        <x:v>1</x:v>
      </x:c>
      <x:c r="J29" s="18" t="str">
        <x:f>IF(A29="",IF(COUNTA(B29:G29)&gt;0,"Outside month",""),IF(I29=0,IF(COUNTA(B29:G29)=0,"","Missing counts"),IF(OR(MIN(B29:G29)&lt;0,MOD(B29,1)+MOD(C29,1)+MOD(D29,1)+MOD(E29,1)+MOD(F29,1)+MOD(G29,1)&lt;&gt;0,H29&lt;B29),"Review counts","OK")))</x:f>
        <x:v>OK</x:v>
      </x:c>
    </x:row>
    <x:row r="30" ht="25" customHeight="1">
      <x:c r="A30" s="16" t="n">
        <x:v>46289</x:v>
      </x:c>
      <x:c r="B30" s="17" t="n">
        <x:v>22</x:v>
      </x:c>
      <x:c r="C30" s="17" t="n">
        <x:v>24</x:v>
      </x:c>
      <x:c r="D30" s="17" t="n">
        <x:v>0</x:v>
      </x:c>
      <x:c r="E30" s="17" t="n">
        <x:v>1</x:v>
      </x:c>
      <x:c r="F30" s="17" t="n">
        <x:v>1</x:v>
      </x:c>
      <x:c r="G30" s="17" t="n">
        <x:v>0</x:v>
      </x:c>
      <x:c r="H30" s="18" t="n">
        <x:f>IF(OR(A30="",COUNT(C30:D30)&lt;2),"",C30-D30)</x:f>
        <x:v>24</x:v>
      </x:c>
      <x:c r="I30" s="18" t="n">
        <x:f>IF(A30="",0,IF(COUNT(B30:G30)=6,1,0))</x:f>
        <x:v>1</x:v>
      </x:c>
      <x:c r="J30" s="18" t="str">
        <x:f>IF(A30="",IF(COUNTA(B30:G30)&gt;0,"Outside month",""),IF(I30=0,IF(COUNTA(B30:G30)=0,"","Missing counts"),IF(OR(MIN(B30:G30)&lt;0,MOD(B30,1)+MOD(C30,1)+MOD(D30,1)+MOD(E30,1)+MOD(F30,1)+MOD(G30,1)&lt;&gt;0,H30&lt;B30),"Review counts","OK")))</x:f>
        <x:v>OK</x:v>
      </x:c>
    </x:row>
    <x:row r="31" ht="25" customHeight="1">
      <x:c r="A31" s="16" t="n">
        <x:v>46290</x:v>
      </x:c>
      <x:c r="B31" s="17" t="n">
        <x:v>22</x:v>
      </x:c>
      <x:c r="C31" s="17" t="n">
        <x:v>24</x:v>
      </x:c>
      <x:c r="D31" s="17" t="n">
        <x:v>0</x:v>
      </x:c>
      <x:c r="E31" s="17" t="n">
        <x:v>1</x:v>
      </x:c>
      <x:c r="F31" s="17" t="n">
        <x:v>1</x:v>
      </x:c>
      <x:c r="G31" s="17" t="n">
        <x:v>0</x:v>
      </x:c>
      <x:c r="H31" s="18" t="n">
        <x:f>IF(OR(A31="",COUNT(C31:D31)&lt;2),"",C31-D31)</x:f>
        <x:v>24</x:v>
      </x:c>
      <x:c r="I31" s="18" t="n">
        <x:f>IF(A31="",0,IF(COUNT(B31:G31)=6,1,0))</x:f>
        <x:v>1</x:v>
      </x:c>
      <x:c r="J31" s="18" t="str">
        <x:f>IF(A31="",IF(COUNTA(B31:G31)&gt;0,"Outside month",""),IF(I31=0,IF(COUNTA(B31:G31)=0,"","Missing counts"),IF(OR(MIN(B31:G31)&lt;0,MOD(B31,1)+MOD(C31,1)+MOD(D31,1)+MOD(E31,1)+MOD(F31,1)+MOD(G31,1)&lt;&gt;0,H31&lt;B31),"Review counts","OK")))</x:f>
        <x:v>OK</x:v>
      </x:c>
    </x:row>
    <x:row r="32" ht="25" customHeight="1">
      <x:c r="A32" s="16" t="n">
        <x:v>46291</x:v>
      </x:c>
      <x:c r="B32" s="17" t="n">
        <x:v>22</x:v>
      </x:c>
      <x:c r="C32" s="17" t="n">
        <x:v>24</x:v>
      </x:c>
      <x:c r="D32" s="17" t="n">
        <x:v>0</x:v>
      </x:c>
      <x:c r="E32" s="17" t="n">
        <x:v>1</x:v>
      </x:c>
      <x:c r="F32" s="17" t="n">
        <x:v>1</x:v>
      </x:c>
      <x:c r="G32" s="17" t="n">
        <x:v>0</x:v>
      </x:c>
      <x:c r="H32" s="18" t="n">
        <x:f>IF(OR(A32="",COUNT(C32:D32)&lt;2),"",C32-D32)</x:f>
        <x:v>24</x:v>
      </x:c>
      <x:c r="I32" s="18" t="n">
        <x:f>IF(A32="",0,IF(COUNT(B32:G32)=6,1,0))</x:f>
        <x:v>1</x:v>
      </x:c>
      <x:c r="J32" s="18" t="str">
        <x:f>IF(A32="",IF(COUNTA(B32:G32)&gt;0,"Outside month",""),IF(I32=0,IF(COUNTA(B32:G32)=0,"","Missing counts"),IF(OR(MIN(B32:G32)&lt;0,MOD(B32,1)+MOD(C32,1)+MOD(D32,1)+MOD(E32,1)+MOD(F32,1)+MOD(G32,1)&lt;&gt;0,H32&lt;B32),"Review counts","OK")))</x:f>
        <x:v>OK</x:v>
      </x:c>
    </x:row>
    <x:row r="33" ht="25" customHeight="1">
      <x:c r="A33" s="16" t="n">
        <x:v>46292</x:v>
      </x:c>
      <x:c r="B33" s="17" t="n">
        <x:v>22</x:v>
      </x:c>
      <x:c r="C33" s="17" t="n">
        <x:v>24</x:v>
      </x:c>
      <x:c r="D33" s="17" t="n">
        <x:v>0</x:v>
      </x:c>
      <x:c r="E33" s="17" t="n">
        <x:v>1</x:v>
      </x:c>
      <x:c r="F33" s="17" t="n">
        <x:v>1</x:v>
      </x:c>
      <x:c r="G33" s="17" t="n">
        <x:v>0</x:v>
      </x:c>
      <x:c r="H33" s="18" t="n">
        <x:f>IF(OR(A33="",COUNT(C33:D33)&lt;2),"",C33-D33)</x:f>
        <x:v>24</x:v>
      </x:c>
      <x:c r="I33" s="18" t="n">
        <x:f>IF(A33="",0,IF(COUNT(B33:G33)=6,1,0))</x:f>
        <x:v>1</x:v>
      </x:c>
      <x:c r="J33" s="18" t="str">
        <x:f>IF(A33="",IF(COUNTA(B33:G33)&gt;0,"Outside month",""),IF(I33=0,IF(COUNTA(B33:G33)=0,"","Missing counts"),IF(OR(MIN(B33:G33)&lt;0,MOD(B33,1)+MOD(C33,1)+MOD(D33,1)+MOD(E33,1)+MOD(F33,1)+MOD(G33,1)&lt;&gt;0,H33&lt;B33),"Review counts","OK")))</x:f>
        <x:v>OK</x:v>
      </x:c>
    </x:row>
    <x:row r="34" ht="25" customHeight="1">
      <x:c r="A34" s="16" t="n">
        <x:v>46293</x:v>
      </x:c>
      <x:c r="B34" s="17" t="n">
        <x:v>22</x:v>
      </x:c>
      <x:c r="C34" s="17" t="n">
        <x:v>24</x:v>
      </x:c>
      <x:c r="D34" s="17" t="n">
        <x:v>0</x:v>
      </x:c>
      <x:c r="E34" s="17" t="n">
        <x:v>1</x:v>
      </x:c>
      <x:c r="F34" s="17" t="n">
        <x:v>1</x:v>
      </x:c>
      <x:c r="G34" s="17" t="n">
        <x:v>0</x:v>
      </x:c>
      <x:c r="H34" s="18" t="n">
        <x:f>IF(OR(A34="",COUNT(C34:D34)&lt;2),"",C34-D34)</x:f>
        <x:v>24</x:v>
      </x:c>
      <x:c r="I34" s="18" t="n">
        <x:f>IF(A34="",0,IF(COUNT(B34:G34)=6,1,0))</x:f>
        <x:v>1</x:v>
      </x:c>
      <x:c r="J34" s="18" t="str">
        <x:f>IF(A34="",IF(COUNTA(B34:G34)&gt;0,"Outside month",""),IF(I34=0,IF(COUNTA(B34:G34)=0,"","Missing counts"),IF(OR(MIN(B34:G34)&lt;0,MOD(B34,1)+MOD(C34,1)+MOD(D34,1)+MOD(E34,1)+MOD(F34,1)+MOD(G34,1)&lt;&gt;0,H34&lt;B34),"Review counts","OK")))</x:f>
        <x:v>OK</x:v>
      </x:c>
    </x:row>
    <x:row r="35" ht="25" customHeight="1">
      <x:c r="A35" s="16" t="n">
        <x:v>46294</x:v>
      </x:c>
      <x:c r="B35" s="17" t="n">
        <x:v>22</x:v>
      </x:c>
      <x:c r="C35" s="17" t="n">
        <x:v>24</x:v>
      </x:c>
      <x:c r="D35" s="17" t="n">
        <x:v>0</x:v>
      </x:c>
      <x:c r="E35" s="17" t="n">
        <x:v>1</x:v>
      </x:c>
      <x:c r="F35" s="17" t="n">
        <x:v>1</x:v>
      </x:c>
      <x:c r="G35" s="17" t="n">
        <x:v>0</x:v>
      </x:c>
      <x:c r="H35" s="18" t="n">
        <x:f>IF(OR(A35="",COUNT(C35:D35)&lt;2),"",C35-D35)</x:f>
        <x:v>24</x:v>
      </x:c>
      <x:c r="I35" s="18" t="n">
        <x:f>IF(A35="",0,IF(COUNT(B35:G35)=6,1,0))</x:f>
        <x:v>1</x:v>
      </x:c>
      <x:c r="J35" s="18" t="str">
        <x:f>IF(A35="",IF(COUNTA(B35:G35)&gt;0,"Outside month",""),IF(I35=0,IF(COUNTA(B35:G35)=0,"","Missing counts"),IF(OR(MIN(B35:G35)&lt;0,MOD(B35,1)+MOD(C35,1)+MOD(D35,1)+MOD(E35,1)+MOD(F35,1)+MOD(G35,1)&lt;&gt;0,H35&lt;B35),"Review counts","OK")))</x:f>
        <x:v>OK</x:v>
      </x:c>
    </x:row>
    <x:row r="36" ht="25" customHeight="1">
      <x:c r="A36" s="16" t="n">
        <x:v>46295</x:v>
      </x:c>
      <x:c r="B36" s="17" t="n">
        <x:v>22</x:v>
      </x:c>
      <x:c r="C36" s="17" t="n">
        <x:v>24</x:v>
      </x:c>
      <x:c r="D36" s="17" t="n">
        <x:v>0</x:v>
      </x:c>
      <x:c r="E36" s="17" t="n">
        <x:v>1</x:v>
      </x:c>
      <x:c r="F36" s="17" t="n">
        <x:v>1</x:v>
      </x:c>
      <x:c r="G36" s="17" t="n">
        <x:v>0</x:v>
      </x:c>
      <x:c r="H36" s="18" t="n">
        <x:f>IF(OR(A36="",COUNT(C36:D36)&lt;2),"",C36-D36)</x:f>
        <x:v>24</x:v>
      </x:c>
      <x:c r="I36" s="18" t="n">
        <x:f>IF(A36="",0,IF(COUNT(B36:G36)=6,1,0))</x:f>
        <x:v>1</x:v>
      </x:c>
      <x:c r="J36" s="18" t="str">
        <x:f>IF(A36="",IF(COUNTA(B36:G36)&gt;0,"Outside month",""),IF(I36=0,IF(COUNTA(B36:G36)=0,"","Missing counts"),IF(OR(MIN(B36:G36)&lt;0,MOD(B36,1)+MOD(C36,1)+MOD(D36,1)+MOD(E36,1)+MOD(F36,1)+MOD(G36,1)&lt;&gt;0,H36&lt;B36),"Review counts","OK")))</x:f>
        <x:v>OK</x:v>
      </x:c>
    </x:row>
    <x:row r="37" ht="25" customHeight="1">
      <x:c r="A37" s="2"/>
      <x:c r="B37" s="11"/>
      <x:c r="C37" s="11"/>
      <x:c r="D37" s="11"/>
      <x:c r="E37" s="11"/>
      <x:c r="F37" s="11"/>
      <x:c r="G37" s="11"/>
      <x:c r="H37" s="12" t="str">
        <x:f>IF(OR(A37="",COUNT(C37:D37)&lt;2),"",C37-D37)</x:f>
      </x:c>
      <x:c r="I37" s="12" t="n">
        <x:f>IF(A37="",0,IF(COUNT(B37:G37)=6,1,0))</x:f>
        <x:v>0</x:v>
      </x:c>
      <x:c r="J37" s="12" t="str">
        <x:f>IF(A37="",IF(COUNTA(B37:G37)&gt;0,"Outside month",""),IF(I37=0,IF(COUNTA(B37:G37)=0,"","Missing counts"),IF(OR(MIN(B37:G37)&lt;0,MOD(B37,1)+MOD(C37,1)+MOD(D37,1)+MOD(E37,1)+MOD(F37,1)+MOD(G37,1)&lt;&gt;0,H37&lt;B37),"Review counts","OK")))</x:f>
      </x:c>
    </x:row>
    <x:row r="38" ht="2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</x:row>
    <x:row r="39" ht="2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25" customHeight="1">
      <x:c r="A40" s="2" t="str">
        <x:v>Example totals: 594 occupied; 660 available; 60 unavailable; 44 admissions; 40 departures; 12 turnaway attempts.</x:v>
      </x:c>
      <x:c r="B40" s="2"/>
      <x:c r="C40" s="2"/>
      <x:c r="D40" s="2"/>
      <x:c r="E40" s="2"/>
      <x:c r="F40" s="2"/>
      <x:c r="G40" s="2"/>
      <x:c r="H40" s="2"/>
      <x:c r="I40" s="2"/>
      <x:c r="J40" s="2"/>
    </x:row>
    <x:row r="41" ht="2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2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</x:row>
    <x:row r="43" ht="2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2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2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</x:row>
  </x:sheetData>
  <x:conditionalFormatting sqref="J7:J37">
    <x:cfRule type="expression" dxfId="1" priority="1">
      <x:formula>AND(J7&lt;&gt;"OK",J7&lt;&gt;"")</x:formula>
    </x:cfRule>
  </x:conditionalFormatting>
  <x:dataValidations count="1">
    <x:dataValidation type="whole" operator="between" sqref="B7:G37">
      <x:formula1>0</x:formula1>
      <x:formula2>1000000</x:formula2>
    </x:dataValidation>
  </x:dataValidations>
  <x:pageMargins left="0.35" right="0.35" top="0.45" bottom="0.45" header="0.2" footer="0.2"/>
  <x:pageSetup paperSize="3" orientation="landscape" fitToWidth="1" fitToHeight="0"/>
</x:worksheet>
</file>

<file path=xl/worksheets/sheet4.xml><?xml version="1.0" encoding="utf-8"?>
<x:worksheet xmlns:x="http://schemas.openxmlformats.org/spreadsheetml/2006/main">
  <x:sheetPr>
    <x:pageSetUpPr fitToPage="1"/>
  </x:sheetPr>
  <x:sheetViews>
    <x:sheetView showGridLines="0" workbookViewId="0"/>
  </x:sheetViews>
  <x:sheetFormatPr defaultRowHeight="15"/>
  <x:cols>
    <x:col min="1" max="1" width="82" hidden="0" customWidth="1"/>
  </x:cols>
  <x:sheetData>
    <x:row r="1" ht="25" customHeight="1">
      <x:c r="A1" s="2"/>
    </x:row>
    <x:row r="2" ht="30" customHeight="1">
      <x:c r="A2" s="3" t="str">
        <x:v>Using the monthly operations report</x:v>
      </x:c>
    </x:row>
    <x:row r="3" ht="25" customHeight="1">
      <x:c r="A3" s="2"/>
    </x:row>
    <x:row r="4" ht="40" customHeight="1">
      <x:c r="A4" s="6" t="str">
        <x:v>ShelterCurrent • Prepared September 8, 2026 • Version 1.1</x:v>
      </x:c>
    </x:row>
    <x:row r="5" ht="40" customHeight="1">
      <x:c r="A5" s="6" t="str">
        <x:v>MAKE YOUR FIRST COPY</x:v>
      </x:c>
    </x:row>
    <x:row r="6" ht="40" customHeight="1">
      <x:c r="A6" s="6" t="str">
        <x:v>Use the workbook to total the month, then transfer reviewed figures into the Word report.</x:v>
      </x:c>
    </x:row>
    <x:row r="7" ht="40" customHeight="1">
      <x:c r="A7" s="6" t="str">
        <x:v>Add your shelter name and count definition. Rename narrative headings for your team or board.</x:v>
      </x:c>
    </x:row>
    <x:row r="8" ht="40" customHeight="1">
      <x:c r="A8" s="6" t="str">
        <x:v>Keep coverage and turnaway definitions with the figures. Examples are fictional and stay separate.</x:v>
      </x:c>
    </x:row>
    <x:row r="9" ht="56" customHeight="1">
      <x:c r="A9" s="6" t="str">
        <x:v>All sheets are unlocked. Keep a master copy. Change labels and input values freely; test any formula changes against the Example sheet before use.</x:v>
      </x:c>
    </x:row>
    <x:row r="10" ht="56" customHeight="1">
      <x:c r="A10" s="6" t="str">
        <x:v>Save a blank copy per month. Enter the first day in Monthly summary B4, then enter daily aggregate counts. Clear old input cells before changing months. Do not sort the calendar.</x:v>
      </x:c>
    </x:row>
    <x:row r="11" ht="56" customHeight="1">
      <x:c r="A11" s="6" t="str">
        <x:v>The summary includes only nights with all six numeric inputs. Record real zeros. Missing nights are excluded from both capacity and occupancy totals. Report the coverage alongside the totals.</x:v>
      </x:c>
    </x:row>
    <x:row r="12" ht="56" customHeight="1">
      <x:c r="A12" s="6" t="str">
        <x:v>Available bed-nights = sum of total beds minus out-of-service beds. Unoccupied holds remain in operational capacity; they are not a separate input in this monthly summary.</x:v>
      </x:c>
    </x:row>
    <x:row r="13" ht="56" customHeight="1">
      <x:c r="A13" s="6" t="str">
        <x:v>Occupancy = occupied bed-nights / available bed-nights. A zero or negative denominator is shown as n.a. Review counts above capacity rather than capping the rate.</x:v>
      </x:c>
    </x:row>
    <x:row r="14" ht="56" customHeight="1">
      <x:c r="A14" s="6" t="str">
        <x:v>Admissions, departures, and turnaways are events, not unique people. Turnaways mean attempts that could not be accommodated. Define your recording rule and avoid claiming deduplicated people.</x:v>
      </x:c>
    </x:row>
    <x:row r="15" ht="56" customHeight="1">
      <x:c r="A15" s="6" t="str">
        <x:v>The fictional Example sheet does not feed your report. Its September counts reconcile to the PDF example: 594/660 = 90.0%, 60 unavailable bed-nights, 44 admissions, 40 departures, 12 attempts.</x:v>
      </x:c>
    </x:row>
    <x:row r="16" ht="56" customHeight="1">
      <x:c r="A16" s="6" t="str">
        <x:v>Use the Word report for causes, operational issues, owners, and next actions. Remove resident-identifying details before sharing. This is not an official HMIS or funder report.</x:v>
      </x:c>
    </x:row>
    <x:row r="17" ht="40" customHeight="1">
      <x:c r="A17" s="6" t="str">
        <x:v>Source context: City of Toronto daily shelter census. Original ShelterCurrent workbook.</x:v>
      </x:c>
    </x:row>
    <x:row r="18" ht="56" customHeight="1">
      <x:c r="A18" s="6" t="str">
        <x:v>https://www.toronto.ca/city-government/data-research-maps/research-reports/housing-and-homelessness-research-and-reports/shelter-census/</x:v>
      </x:c>
    </x:row>
    <x:row r="19" ht="25" customHeight="1">
      <x:c r="A19" s="6"/>
    </x:row>
    <x:row r="20" ht="25" customHeight="1">
      <x:c r="A20" s="6"/>
    </x:row>
    <x:row r="21" ht="25" customHeight="1">
      <x:c r="A21" s="6"/>
    </x:row>
    <x:row r="22" ht="25" customHeight="1">
      <x:c r="A22" s="6"/>
    </x:row>
    <x:row r="23" ht="25" customHeight="1">
      <x:c r="A23" s="6"/>
    </x:row>
    <x:row r="24" ht="25" customHeight="1">
      <x:c r="A24" s="6"/>
    </x:row>
    <x:row r="25">
      <x:c r="A25" s="15"/>
    </x:row>
    <x:row r="26">
      <x:c r="A26" s="15"/>
    </x:row>
    <x:row r="27">
      <x:c r="A27" s="15"/>
    </x:row>
    <x:row r="28">
      <x:c r="A28" s="15"/>
    </x:row>
    <x:row r="29">
      <x:c r="A29" s="15"/>
    </x:row>
    <x:row r="30">
      <x:c r="A30" s="15"/>
    </x:row>
    <x:row r="31">
      <x:c r="A31" s="15"/>
    </x:row>
    <x:row r="32">
      <x:c r="A32" s="15"/>
    </x:row>
    <x:row r="33">
      <x:c r="A33" s="15"/>
    </x:row>
    <x:row r="34">
      <x:c r="A34" s="15"/>
    </x:row>
    <x:row r="35">
      <x:c r="A35" s="15"/>
    </x:row>
  </x:sheetData>
  <x:pageMargins left="0.35" right="0.35" top="0.45" bottom="0.45" header="0.2" footer="0.2"/>
  <x:pageSetup paperSize="1" orientation="portrait" fitToWidth="1" fitToHeight="0"/>
</x:worksheet>
</file>