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2243be75964c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nthly summary" sheetId="1" r:id="Ra2064078f4ab46fc"/>
    <x:sheet xmlns:r="http://schemas.openxmlformats.org/officeDocument/2006/relationships" name="Daily log" sheetId="2" r:id="Rcb9489bdfd6c4ec2"/>
    <x:sheet xmlns:r="http://schemas.openxmlformats.org/officeDocument/2006/relationships" name="Example" sheetId="3" r:id="R7118377ac77c45a4"/>
    <x:sheet xmlns:r="http://schemas.openxmlformats.org/officeDocument/2006/relationships" name="Instructions" sheetId="4" r:id="Rbf32478f1d2e4a0b"/>
  </x:sheets>
  <x:definedNames>
    <x:definedName name="_xlnm.Print_Area" localSheetId="0">'Monthly summary'!$A$1:$B$24</x:definedName>
    <x:definedName name="_xlnm.Print_Area" localSheetId="1">'Daily log'!$A$1:$N$37</x:definedName>
    <x:definedName name="_xlnm.Print_Titles" localSheetId="1">'Daily log'!$1:$6</x:definedName>
    <x:definedName name="_xlnm.Print_Area" localSheetId="2">'Example'!$A$1:$N$10</x:definedName>
    <x:definedName name="_xlnm.Print_Titles" localSheetId="2">'Example'!$1:$6</x:definedName>
    <x:definedName name="_xlnm.Print_Area" localSheetId="3">'Instructions'!$A$1:$A$21</x:definedName>
  </x:definedNames>
  <x:calcPr fullCalcOnLoad="1" forceFullCalc="1" calcMode="auto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mmmm d, yyyy"/>
    <x:numFmt numFmtId="201" formatCode="0"/>
    <x:numFmt numFmtId="202" formatCode="mmm d, yyyy"/>
    <x:numFmt numFmtId="203" formatCode="0.0%"/>
  </x:numFmts>
  <x:fonts count="4">
    <x:font>
      <x:sz val="11"/>
      <x:name val="Carlito"/>
    </x:font>
    <x:font>
      <x:sz val="11"/>
      <x:color rgb="FF263640"/>
      <x:name val="Arial"/>
    </x:font>
    <x:font>
      <x:b/>
      <x:sz val="16"/>
      <x:color rgb="FF12304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5DB"/>
      </x:patternFill>
    </x:fill>
    <x:fill>
      <x:patternFill patternType="solid">
        <x:fgColor rgb="FF12304A"/>
      </x:patternFill>
    </x:fill>
    <x:fill>
      <x:patternFill patternType="solid">
        <x:fgColor rgb="FFF2F6F8"/>
      </x:patternFill>
    </x:fill>
  </x:fills>
  <x:borders count="2">
    <x:border/>
    <x:border>
      <x:left style="thin">
        <x:color rgb="FFD4DDD9"/>
      </x:left>
      <x:right style="thin">
        <x:color rgb="FFD4DDD9"/>
      </x:right>
      <x:top style="thin">
        <x:color rgb="FFD4DDD9"/>
      </x:top>
      <x:bottom style="thin">
        <x:color rgb="FFD4DDD9"/>
      </x:bottom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201" fontId="1" fillId="2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wrapText="1"/>
    </x:xf>
    <x:xf numFmtId="202" fontId="1" fillId="0" borderId="1" xfId="0" applyNumberFormat="1" applyFont="1" applyFill="1" applyBorder="1" applyAlignment="1">
      <x:alignment vertical="center"/>
    </x:xf>
    <x:xf numFmtId="201" fontId="1" fillId="2" borderId="1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</x:cellXfs>
  <x:cellStyles count="1">
    <x:cellStyle name="Normal" xfId="0"/>
  </x:cellStyles>
  <x:dxfs count="3">
    <x:dxf>
      <x:font>
        <x:b/>
        <x:color rgb="FF8C241A"/>
      </x:font>
      <x:fill>
        <x:patternFill patternType="solid">
          <x:bgColor rgb="FFFDE9E5"/>
        </x:patternFill>
      </x:fill>
    </x:dxf>
    <x:dxf>
      <x:font>
        <x:b/>
        <x:color rgb="FF8C241A"/>
      </x:font>
      <x:fill>
        <x:patternFill patternType="solid">
          <x:bgColor rgb="FFFDE9E5"/>
        </x:patternFill>
      </x:fill>
    </x:dxf>
    <x:dxf>
      <x:font>
        <x:b/>
        <x:color rgb="FF8C241A"/>
      </x:font>
      <x:fill>
        <x:patternFill patternType="solid">
          <x:bgColor rgb="FFFDE9E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191e590c8b4ba6" /><Relationship Type="http://schemas.openxmlformats.org/officeDocument/2006/relationships/theme" Target="/xl/theme/theme1.xml" Id="R839dcaf80c264362" /><Relationship Type="http://schemas.openxmlformats.org/officeDocument/2006/relationships/sharedStrings" Target="/xl/sharedStrings.xml" Id="R5c6ad096b0ec480f" /><Relationship Type="http://schemas.openxmlformats.org/officeDocument/2006/relationships/worksheet" Target="/xl/worksheets/sheet1.xml" Id="Ra2064078f4ab46fc" /><Relationship Type="http://schemas.openxmlformats.org/officeDocument/2006/relationships/worksheet" Target="/xl/worksheets/sheet2.xml" Id="Rcb9489bdfd6c4ec2" /><Relationship Type="http://schemas.openxmlformats.org/officeDocument/2006/relationships/worksheet" Target="/xl/worksheets/sheet3.xml" Id="R7118377ac77c45a4" /><Relationship Type="http://schemas.openxmlformats.org/officeDocument/2006/relationships/worksheet" Target="/xl/worksheets/sheet4.xml" Id="Rbf32478f1d2e4a0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pageSetUpPr fitToPage="1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44" hidden="0" customWidth="1"/>
    <x:col min="2" max="2" width="25" hidden="0" customWidth="1"/>
    <x:col min="3" max="3" width="15" hidden="0" customWidth="1"/>
    <x:col min="4" max="4" width="15" hidden="0" customWidth="1"/>
    <x:col min="5" max="5" width="15" hidden="0" customWidth="1"/>
  </x:cols>
  <x:sheetData>
    <x:row r="1" ht="25" customHeight="1">
      <x:c r="A1" s="2"/>
      <x:c r="B1" s="2"/>
      <x:c r="C1" s="2"/>
      <x:c r="D1" s="2"/>
      <x:c r="E1" s="2"/>
    </x:row>
    <x:row r="2" ht="30" customHeight="1">
      <x:c r="A2" s="3" t="str">
        <x:v>Monthly shelter census</x:v>
      </x:c>
      <x:c r="B2" s="2"/>
      <x:c r="C2" s="2"/>
      <x:c r="D2" s="2"/>
      <x:c r="E2" s="2"/>
    </x:row>
    <x:row r="3" ht="25" customHeight="1">
      <x:c r="A3" s="4" t="str">
        <x:v>[Shelter name] | Count time: [time]</x:v>
      </x:c>
      <x:c r="B3" s="4"/>
      <x:c r="C3" s="2"/>
      <x:c r="D3" s="2"/>
      <x:c r="E3" s="2"/>
    </x:row>
    <x:row r="4" ht="25" customHeight="1">
      <x:c r="A4" s="2" t="str">
        <x:v>Month begins</x:v>
      </x:c>
      <x:c r="B4" s="5" t="n">
        <x:v>46266</x:v>
      </x:c>
      <x:c r="C4" s="2"/>
      <x:c r="D4" s="2"/>
      <x:c r="E4" s="2"/>
    </x:row>
    <x:row r="5" ht="34" customHeight="1">
      <x:c r="A5" s="6" t="str">
        <x:v>Start here: set the month, then open the daily sheet. Use a fresh copy each month.</x:v>
      </x:c>
      <x:c r="B5" s="6"/>
      <x:c r="C5" s="2"/>
      <x:c r="D5" s="2"/>
      <x:c r="E5" s="2"/>
    </x:row>
    <x:row r="6" ht="25" customHeight="1">
      <x:c r="A6" s="2"/>
      <x:c r="B6" s="2"/>
      <x:c r="C6" s="2"/>
      <x:c r="D6" s="2"/>
      <x:c r="E6" s="2"/>
    </x:row>
    <x:row r="7" ht="42" customHeight="1">
      <x:c r="A7" s="10" t="str">
        <x:v>Measure</x:v>
      </x:c>
      <x:c r="B7" s="10" t="str">
        <x:v>Value</x:v>
      </x:c>
      <x:c r="C7" s="2"/>
      <x:c r="D7" s="2"/>
      <x:c r="E7" s="2"/>
    </x:row>
    <x:row r="8" ht="25" customHeight="1">
      <x:c r="A8" s="2" t="str">
        <x:v>Nights in month</x:v>
      </x:c>
      <x:c r="B8" s="2" t="n">
        <x:f>IF(B4="","",IF(DAY(B4)&lt;&gt;1,"Enter first day",DAY(DATE(YEAR(B4),MONTH(B4)+1,0))))</x:f>
        <x:v>30</x:v>
      </x:c>
      <x:c r="C8" s="2"/>
      <x:c r="D8" s="2"/>
      <x:c r="E8" s="2"/>
    </x:row>
    <x:row r="9" ht="25" customHeight="1">
      <x:c r="A9" s="2" t="str">
        <x:v>Nights with complete inputs</x:v>
      </x:c>
      <x:c r="B9" s="2" t="n">
        <x:f>SUM('Daily log'!N7:N37)</x:f>
        <x:v>0</x:v>
      </x:c>
      <x:c r="C9" s="2"/>
      <x:c r="D9" s="2"/>
      <x:c r="E9" s="2"/>
    </x:row>
    <x:row r="10" ht="25" customHeight="1">
      <x:c r="A10" s="2" t="str">
        <x:v>Occupied bed-nights</x:v>
      </x:c>
      <x:c r="B10" s="2" t="str">
        <x:f>IF(B9=0,"",SUMIF('Daily log'!N7:N37,1,'Daily log'!E7:E37))</x:f>
      </x:c>
      <x:c r="C10" s="2"/>
      <x:c r="D10" s="2"/>
      <x:c r="E10" s="2"/>
    </x:row>
    <x:row r="11" ht="25" customHeight="1">
      <x:c r="A11" s="2" t="str">
        <x:v>Available bed-nights</x:v>
      </x:c>
      <x:c r="B11" s="2" t="str">
        <x:f>IF(B9=0,"",SUMIF('Daily log'!N7:N37,1,'Daily log'!K7:K37))</x:f>
      </x:c>
      <x:c r="C11" s="2"/>
      <x:c r="D11" s="2"/>
      <x:c r="E11" s="2"/>
    </x:row>
    <x:row r="12" ht="25" customHeight="1">
      <x:c r="A12" s="2" t="str">
        <x:v>Occupancy for completed nights</x:v>
      </x:c>
      <x:c r="B12" s="14" t="str">
        <x:f>IF(B9=0,"",IF(B11&lt;=0,"n.a.",B10/B11))</x:f>
      </x:c>
      <x:c r="C12" s="2"/>
      <x:c r="D12" s="2"/>
      <x:c r="E12" s="2"/>
    </x:row>
    <x:row r="13" ht="25" customHeight="1">
      <x:c r="A13" s="2" t="str">
        <x:v>Admissions on completed nights</x:v>
      </x:c>
      <x:c r="B13" s="2" t="str">
        <x:f>IF(B9=0,"",SUMIF('Daily log'!N7:N37,1,'Daily log'!C7:C37))</x:f>
      </x:c>
      <x:c r="C13" s="2"/>
      <x:c r="D13" s="2"/>
      <x:c r="E13" s="2"/>
    </x:row>
    <x:row r="14" ht="25" customHeight="1">
      <x:c r="A14" s="2" t="str">
        <x:v>Departures on completed nights</x:v>
      </x:c>
      <x:c r="B14" s="2" t="str">
        <x:f>IF(B9=0,"",SUMIF('Daily log'!N7:N37,1,'Daily log'!D7:D37))</x:f>
      </x:c>
      <x:c r="C14" s="2"/>
      <x:c r="D14" s="2"/>
      <x:c r="E14" s="2"/>
    </x:row>
    <x:row r="15" ht="25" customHeight="1">
      <x:c r="A15" s="2" t="str">
        <x:v>Nights with count issues</x:v>
      </x:c>
      <x:c r="B15" s="2" t="n">
        <x:f>COUNTIF('Daily log'!M7:M37,"Review counts")</x:f>
        <x:v>0</x:v>
      </x:c>
      <x:c r="C15" s="2"/>
      <x:c r="D15" s="2"/>
      <x:c r="E15" s="2"/>
    </x:row>
    <x:row r="16" ht="25" customHeight="1">
      <x:c r="A16" s="2" t="str">
        <x:v>Rows outside selected month</x:v>
      </x:c>
      <x:c r="B16" s="2" t="n">
        <x:f>COUNTIF('Daily log'!M7:M37,"Outside month")</x:f>
        <x:v>0</x:v>
      </x:c>
      <x:c r="C16" s="2"/>
      <x:c r="D16" s="2"/>
      <x:c r="E16" s="2"/>
    </x:row>
    <x:row r="17" ht="25" customHeight="1">
      <x:c r="A17" s="2" t="str">
        <x:v>Coverage</x:v>
      </x:c>
      <x:c r="B17" s="2" t="str">
        <x:f>IF(B4="","Choose month",IF(DAY(B4)&lt;&gt;1,"Enter first day",IF(B9=B8,"All nights entered","Incomplete month")))</x:f>
        <x:v>Incomplete month</x:v>
      </x:c>
      <x:c r="C17" s="2"/>
      <x:c r="D17" s="2"/>
      <x:c r="E17" s="2"/>
    </x:row>
    <x:row r="18" ht="25" customHeight="1">
      <x:c r="A18" s="2"/>
      <x:c r="B18" s="2"/>
      <x:c r="C18" s="2"/>
      <x:c r="D18" s="2"/>
      <x:c r="E18" s="2"/>
    </x:row>
    <x:row r="19" ht="25" customHeight="1">
      <x:c r="A19" s="2"/>
      <x:c r="B19" s="2"/>
      <x:c r="C19" s="2"/>
      <x:c r="D19" s="2"/>
      <x:c r="E19" s="2"/>
    </x:row>
    <x:row r="20" ht="52" customHeight="1">
      <x:c r="A20" s="6" t="str">
        <x:v>Totals use only nights with all seven input counts. Missing nights are excluded from both bed-night totals.</x:v>
      </x:c>
      <x:c r="B20" s="2"/>
      <x:c r="C20" s="2"/>
      <x:c r="D20" s="2"/>
      <x:c r="E20" s="2"/>
    </x:row>
    <x:row r="21" ht="52" customHeight="1">
      <x:c r="A21" s="6"/>
      <x:c r="B21" s="2"/>
      <x:c r="C21" s="2"/>
      <x:c r="D21" s="2"/>
      <x:c r="E21" s="2"/>
    </x:row>
    <x:row r="22" ht="52" customHeight="1">
      <x:c r="A22" s="6" t="str">
        <x:v>Review count issues even when all nights are entered. Totals are not silently corrected.</x:v>
      </x:c>
      <x:c r="B22" s="2"/>
      <x:c r="C22" s="2"/>
      <x:c r="D22" s="2"/>
      <x:c r="E22" s="2"/>
    </x:row>
    <x:row r="23" ht="25" customHeight="1">
      <x:c r="A23" s="2"/>
      <x:c r="B23" s="2"/>
      <x:c r="C23" s="2"/>
      <x:c r="D23" s="2"/>
      <x:c r="E23" s="2"/>
    </x:row>
    <x:row r="24" ht="25" customHeight="1">
      <x:c r="A24" s="2"/>
      <x:c r="B24" s="2"/>
      <x:c r="C24" s="2"/>
      <x:c r="D24" s="2"/>
      <x:c r="E24" s="2"/>
    </x:row>
    <x:row r="25" ht="25" customHeight="1">
      <x:c r="A25" s="2"/>
      <x:c r="B25" s="2"/>
      <x:c r="C25" s="2"/>
      <x:c r="D25" s="2"/>
      <x:c r="E25" s="2"/>
    </x:row>
    <x:row r="26" ht="25" customHeight="1">
      <x:c r="A26" s="2"/>
      <x:c r="B26" s="2"/>
      <x:c r="C26" s="2"/>
      <x:c r="D26" s="2"/>
      <x:c r="E26" s="2"/>
    </x:row>
    <x:row r="27" ht="25" customHeight="1">
      <x:c r="A27" s="2"/>
      <x:c r="B27" s="2"/>
      <x:c r="C27" s="2"/>
      <x:c r="D27" s="2"/>
      <x:c r="E27" s="2"/>
    </x:row>
    <x:row r="28" ht="25" customHeight="1">
      <x:c r="A28" s="2"/>
      <x:c r="B28" s="2"/>
      <x:c r="C28" s="2"/>
      <x:c r="D28" s="2"/>
      <x:c r="E28" s="2"/>
    </x:row>
    <x:row r="29" ht="25" customHeight="1">
      <x:c r="A29" s="2"/>
      <x:c r="B29" s="2"/>
      <x:c r="C29" s="2"/>
      <x:c r="D29" s="2"/>
      <x:c r="E29" s="2"/>
    </x:row>
    <x:row r="30" ht="25" customHeight="1">
      <x:c r="A30" s="2"/>
      <x:c r="B30" s="2"/>
      <x:c r="C30" s="2"/>
      <x:c r="D30" s="2"/>
      <x:c r="E30" s="2"/>
    </x:row>
    <x:row r="31" ht="25" customHeight="1">
      <x:c r="A31" s="2"/>
      <x:c r="B31" s="2"/>
      <x:c r="C31" s="2"/>
      <x:c r="D31" s="2"/>
      <x:c r="E31" s="2"/>
    </x:row>
    <x:row r="32" ht="25" customHeight="1">
      <x:c r="A32" s="2"/>
      <x:c r="B32" s="2"/>
      <x:c r="C32" s="2"/>
      <x:c r="D32" s="2"/>
      <x:c r="E32" s="2"/>
    </x:row>
  </x:sheetData>
  <x:mergeCells>
    <x:mergeCell ref="A5:B5"/>
  </x:mergeCells>
  <x:conditionalFormatting sqref="B15:B16">
    <x:cfRule type="expression" dxfId="2" priority="1">
      <x:formula>B15&gt;0</x:formula>
    </x:cfRule>
  </x:conditionalFormatting>
  <x:pageMargins left="0.35" right="0.35" top="0.45" bottom="0.45" header="0.2" footer="0.2"/>
  <x:pageSetup paperSize="1" orientation="portrait" fitToWidth="1" fitToHeight="0"/>
</x:worksheet>
</file>

<file path=xl/worksheets/sheet2.xml><?xml version="1.0" encoding="utf-8"?>
<x:worksheet xmlns:x="http://schemas.openxmlformats.org/spreadsheetml/2006/main">
  <x:sheetPr>
    <x:pageSetUpPr fitToPage="1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7" hidden="0" customWidth="1"/>
    <x:col min="2" max="2" width="12" hidden="0" customWidth="1"/>
    <x:col min="3" max="3" width="12" hidden="0" customWidth="1"/>
    <x:col min="4" max="4" width="12" hidden="0" customWidth="1"/>
    <x:col min="5" max="5" width="14" hidden="0" customWidth="1"/>
    <x:col min="6" max="6" width="12" hidden="0" customWidth="1"/>
    <x:col min="7" max="7" width="13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2" hidden="0" customWidth="1"/>
    <x:col min="13" max="13" width="24" hidden="0" customWidth="1"/>
    <x:col min="14" max="14" width="14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30" customHeight="1">
      <x:c r="A2" s="3" t="str">
        <x:v>Nightly census log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 ht="25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 ht="25" customHeight="1">
      <x:c r="A4" s="2" t="str">
        <x:v>Enter counts in B–H (amber). Read results in I–N (gray). Use one consistent count time.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25" customHeight="1">
      <x:c r="A5" s="2" t="str">
        <x:v>Do not sort the dated log. Copy a fresh workbook for a new month. See Instructions for definitions.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</x:row>
    <x:row r="6" ht="42" customHeight="1">
      <x:c r="A6" s="10" t="str">
        <x:v>Night</x:v>
      </x:c>
      <x:c r="B6" s="10" t="str">
        <x:v>Starting</x:v>
      </x:c>
      <x:c r="C6" s="10" t="str">
        <x:v>Admissions</x:v>
      </x:c>
      <x:c r="D6" s="10" t="str">
        <x:v>Departures</x:v>
      </x:c>
      <x:c r="E6" s="10" t="str">
        <x:v>Observed ending</x:v>
      </x:c>
      <x:c r="F6" s="10" t="str">
        <x:v>Total beds</x:v>
      </x:c>
      <x:c r="G6" s="10" t="str">
        <x:v>Out of service</x:v>
      </x:c>
      <x:c r="H6" s="10" t="str">
        <x:v>Unoccupied holds</x:v>
      </x:c>
      <x:c r="I6" s="10" t="str">
        <x:v>Expected ending</x:v>
      </x:c>
      <x:c r="J6" s="10" t="str">
        <x:v>Count difference</x:v>
      </x:c>
      <x:c r="K6" s="10" t="str">
        <x:v>Operational beds</x:v>
      </x:c>
      <x:c r="L6" s="10" t="str">
        <x:v>Open beds</x:v>
      </x:c>
      <x:c r="M6" s="10" t="str">
        <x:v>Review</x:v>
      </x:c>
      <x:c r="N6" s="10" t="str">
        <x:v>Complete inputs</x:v>
      </x:c>
    </x:row>
    <x:row r="7" ht="25" customHeight="1">
      <x:c r="A7" s="16" t="n">
        <x:f>IF('Monthly summary'!$B$4="","",IF(DAY('Monthly summary'!$B$4)&lt;&gt;1,"",IF(1&lt;=DAY(DATE(YEAR('Monthly summary'!$B$4),MONTH('Monthly summary'!$B$4)+1,0)),'Monthly summary'!$B$4+0,"")))</x:f>
        <x:v>46266</x:v>
      </x:c>
      <x:c r="B7" s="17"/>
      <x:c r="C7" s="17"/>
      <x:c r="D7" s="17"/>
      <x:c r="E7" s="17"/>
      <x:c r="F7" s="17"/>
      <x:c r="G7" s="17"/>
      <x:c r="H7" s="17"/>
      <x:c r="I7" s="18" t="str">
        <x:f>IF(OR(A7="",COUNT(B7:D7)&lt;3),"",B7+C7-D7)</x:f>
      </x:c>
      <x:c r="J7" s="18" t="str">
        <x:f>IF(OR(I7="",E7=""),"",E7-I7)</x:f>
      </x:c>
      <x:c r="K7" s="18" t="str">
        <x:f>IF(OR(A7="",COUNT(F7:G7)&lt;2),"",F7-G7)</x:f>
      </x:c>
      <x:c r="L7" s="18" t="str">
        <x:f>IF(OR(K7="",E7="",H7=""),"",K7-E7-H7)</x:f>
      </x:c>
      <x:c r="M7" s="18" t="str">
        <x:f>IF(A7="",IF(COUNTA(B7:H7)&gt;0,"Outside month",""),IF(N7=0,IF(COUNTA(B7:H7)=0,"","Missing counts"),IF(OR(MIN(B7:H7)&lt;0,MOD(B7,1)+MOD(C7,1)+MOD(D7,1)+MOD(E7,1)+MOD(F7,1)+MOD(G7,1)+MOD(H7,1)&lt;&gt;0,J7&lt;&gt;0,L7&lt;0),"Review counts","OK")))</x:f>
      </x:c>
      <x:c r="N7" s="18" t="n">
        <x:f>IF(A7="",0,IF(COUNT(B7:H7)=7,1,0))</x:f>
        <x:v>0</x:v>
      </x:c>
    </x:row>
    <x:row r="8" ht="25" customHeight="1">
      <x:c r="A8" s="16" t="n">
        <x:f>IF('Monthly summary'!$B$4="","",IF(DAY('Monthly summary'!$B$4)&lt;&gt;1,"",IF(2&lt;=DAY(DATE(YEAR('Monthly summary'!$B$4),MONTH('Monthly summary'!$B$4)+1,0)),'Monthly summary'!$B$4+1,"")))</x:f>
        <x:v>46267</x:v>
      </x:c>
      <x:c r="B8" s="17"/>
      <x:c r="C8" s="17"/>
      <x:c r="D8" s="17"/>
      <x:c r="E8" s="17"/>
      <x:c r="F8" s="17"/>
      <x:c r="G8" s="17"/>
      <x:c r="H8" s="17"/>
      <x:c r="I8" s="18" t="str">
        <x:f>IF(OR(A8="",COUNT(B8:D8)&lt;3),"",B8+C8-D8)</x:f>
      </x:c>
      <x:c r="J8" s="18" t="str">
        <x:f>IF(OR(I8="",E8=""),"",E8-I8)</x:f>
      </x:c>
      <x:c r="K8" s="18" t="str">
        <x:f>IF(OR(A8="",COUNT(F8:G8)&lt;2),"",F8-G8)</x:f>
      </x:c>
      <x:c r="L8" s="18" t="str">
        <x:f>IF(OR(K8="",E8="",H8=""),"",K8-E8-H8)</x:f>
      </x:c>
      <x:c r="M8" s="18" t="str">
        <x:f>IF(A8="",IF(COUNTA(B8:H8)&gt;0,"Outside month",""),IF(N8=0,IF(COUNTA(B8:H8)=0,"","Missing counts"),IF(OR(MIN(B8:H8)&lt;0,MOD(B8,1)+MOD(C8,1)+MOD(D8,1)+MOD(E8,1)+MOD(F8,1)+MOD(G8,1)+MOD(H8,1)&lt;&gt;0,J8&lt;&gt;0,L8&lt;0),"Review counts","OK")))</x:f>
      </x:c>
      <x:c r="N8" s="18" t="n">
        <x:f>IF(A8="",0,IF(COUNT(B8:H8)=7,1,0))</x:f>
        <x:v>0</x:v>
      </x:c>
    </x:row>
    <x:row r="9" ht="25" customHeight="1">
      <x:c r="A9" s="16" t="n">
        <x:f>IF('Monthly summary'!$B$4="","",IF(DAY('Monthly summary'!$B$4)&lt;&gt;1,"",IF(3&lt;=DAY(DATE(YEAR('Monthly summary'!$B$4),MONTH('Monthly summary'!$B$4)+1,0)),'Monthly summary'!$B$4+2,"")))</x:f>
        <x:v>46268</x:v>
      </x:c>
      <x:c r="B9" s="17"/>
      <x:c r="C9" s="17"/>
      <x:c r="D9" s="17"/>
      <x:c r="E9" s="17"/>
      <x:c r="F9" s="17"/>
      <x:c r="G9" s="17"/>
      <x:c r="H9" s="17"/>
      <x:c r="I9" s="18" t="str">
        <x:f>IF(OR(A9="",COUNT(B9:D9)&lt;3),"",B9+C9-D9)</x:f>
      </x:c>
      <x:c r="J9" s="18" t="str">
        <x:f>IF(OR(I9="",E9=""),"",E9-I9)</x:f>
      </x:c>
      <x:c r="K9" s="18" t="str">
        <x:f>IF(OR(A9="",COUNT(F9:G9)&lt;2),"",F9-G9)</x:f>
      </x:c>
      <x:c r="L9" s="18" t="str">
        <x:f>IF(OR(K9="",E9="",H9=""),"",K9-E9-H9)</x:f>
      </x:c>
      <x:c r="M9" s="18" t="str">
        <x:f>IF(A9="",IF(COUNTA(B9:H9)&gt;0,"Outside month",""),IF(N9=0,IF(COUNTA(B9:H9)=0,"","Missing counts"),IF(OR(MIN(B9:H9)&lt;0,MOD(B9,1)+MOD(C9,1)+MOD(D9,1)+MOD(E9,1)+MOD(F9,1)+MOD(G9,1)+MOD(H9,1)&lt;&gt;0,J9&lt;&gt;0,L9&lt;0),"Review counts","OK")))</x:f>
      </x:c>
      <x:c r="N9" s="18" t="n">
        <x:f>IF(A9="",0,IF(COUNT(B9:H9)=7,1,0))</x:f>
        <x:v>0</x:v>
      </x:c>
    </x:row>
    <x:row r="10" ht="25" customHeight="1">
      <x:c r="A10" s="16" t="n">
        <x:f>IF('Monthly summary'!$B$4="","",IF(DAY('Monthly summary'!$B$4)&lt;&gt;1,"",IF(4&lt;=DAY(DATE(YEAR('Monthly summary'!$B$4),MONTH('Monthly summary'!$B$4)+1,0)),'Monthly summary'!$B$4+3,"")))</x:f>
        <x:v>46269</x:v>
      </x:c>
      <x:c r="B10" s="17"/>
      <x:c r="C10" s="17"/>
      <x:c r="D10" s="17"/>
      <x:c r="E10" s="17"/>
      <x:c r="F10" s="17"/>
      <x:c r="G10" s="17"/>
      <x:c r="H10" s="17"/>
      <x:c r="I10" s="18" t="str">
        <x:f>IF(OR(A10="",COUNT(B10:D10)&lt;3),"",B10+C10-D10)</x:f>
      </x:c>
      <x:c r="J10" s="18" t="str">
        <x:f>IF(OR(I10="",E10=""),"",E10-I10)</x:f>
      </x:c>
      <x:c r="K10" s="18" t="str">
        <x:f>IF(OR(A10="",COUNT(F10:G10)&lt;2),"",F10-G10)</x:f>
      </x:c>
      <x:c r="L10" s="18" t="str">
        <x:f>IF(OR(K10="",E10="",H10=""),"",K10-E10-H10)</x:f>
      </x:c>
      <x:c r="M10" s="18" t="str">
        <x:f>IF(A10="",IF(COUNTA(B10:H10)&gt;0,"Outside month",""),IF(N10=0,IF(COUNTA(B10:H10)=0,"","Missing counts"),IF(OR(MIN(B10:H10)&lt;0,MOD(B10,1)+MOD(C10,1)+MOD(D10,1)+MOD(E10,1)+MOD(F10,1)+MOD(G10,1)+MOD(H10,1)&lt;&gt;0,J10&lt;&gt;0,L10&lt;0),"Review counts","OK")))</x:f>
      </x:c>
      <x:c r="N10" s="18" t="n">
        <x:f>IF(A10="",0,IF(COUNT(B10:H10)=7,1,0))</x:f>
        <x:v>0</x:v>
      </x:c>
    </x:row>
    <x:row r="11" ht="25" customHeight="1">
      <x:c r="A11" s="16" t="n">
        <x:f>IF('Monthly summary'!$B$4="","",IF(DAY('Monthly summary'!$B$4)&lt;&gt;1,"",IF(5&lt;=DAY(DATE(YEAR('Monthly summary'!$B$4),MONTH('Monthly summary'!$B$4)+1,0)),'Monthly summary'!$B$4+4,"")))</x:f>
        <x:v>46270</x:v>
      </x:c>
      <x:c r="B11" s="17"/>
      <x:c r="C11" s="17"/>
      <x:c r="D11" s="17"/>
      <x:c r="E11" s="17"/>
      <x:c r="F11" s="17"/>
      <x:c r="G11" s="17"/>
      <x:c r="H11" s="17"/>
      <x:c r="I11" s="18" t="str">
        <x:f>IF(OR(A11="",COUNT(B11:D11)&lt;3),"",B11+C11-D11)</x:f>
      </x:c>
      <x:c r="J11" s="18" t="str">
        <x:f>IF(OR(I11="",E11=""),"",E11-I11)</x:f>
      </x:c>
      <x:c r="K11" s="18" t="str">
        <x:f>IF(OR(A11="",COUNT(F11:G11)&lt;2),"",F11-G11)</x:f>
      </x:c>
      <x:c r="L11" s="18" t="str">
        <x:f>IF(OR(K11="",E11="",H11=""),"",K11-E11-H11)</x:f>
      </x:c>
      <x:c r="M11" s="18" t="str">
        <x:f>IF(A11="",IF(COUNTA(B11:H11)&gt;0,"Outside month",""),IF(N11=0,IF(COUNTA(B11:H11)=0,"","Missing counts"),IF(OR(MIN(B11:H11)&lt;0,MOD(B11,1)+MOD(C11,1)+MOD(D11,1)+MOD(E11,1)+MOD(F11,1)+MOD(G11,1)+MOD(H11,1)&lt;&gt;0,J11&lt;&gt;0,L11&lt;0),"Review counts","OK")))</x:f>
      </x:c>
      <x:c r="N11" s="18" t="n">
        <x:f>IF(A11="",0,IF(COUNT(B11:H11)=7,1,0))</x:f>
        <x:v>0</x:v>
      </x:c>
    </x:row>
    <x:row r="12" ht="25" customHeight="1">
      <x:c r="A12" s="16" t="n">
        <x:f>IF('Monthly summary'!$B$4="","",IF(DAY('Monthly summary'!$B$4)&lt;&gt;1,"",IF(6&lt;=DAY(DATE(YEAR('Monthly summary'!$B$4),MONTH('Monthly summary'!$B$4)+1,0)),'Monthly summary'!$B$4+5,"")))</x:f>
        <x:v>46271</x:v>
      </x:c>
      <x:c r="B12" s="17"/>
      <x:c r="C12" s="17"/>
      <x:c r="D12" s="17"/>
      <x:c r="E12" s="17"/>
      <x:c r="F12" s="17"/>
      <x:c r="G12" s="17"/>
      <x:c r="H12" s="17"/>
      <x:c r="I12" s="18" t="str">
        <x:f>IF(OR(A12="",COUNT(B12:D12)&lt;3),"",B12+C12-D12)</x:f>
      </x:c>
      <x:c r="J12" s="18" t="str">
        <x:f>IF(OR(I12="",E12=""),"",E12-I12)</x:f>
      </x:c>
      <x:c r="K12" s="18" t="str">
        <x:f>IF(OR(A12="",COUNT(F12:G12)&lt;2),"",F12-G12)</x:f>
      </x:c>
      <x:c r="L12" s="18" t="str">
        <x:f>IF(OR(K12="",E12="",H12=""),"",K12-E12-H12)</x:f>
      </x:c>
      <x:c r="M12" s="18" t="str">
        <x:f>IF(A12="",IF(COUNTA(B12:H12)&gt;0,"Outside month",""),IF(N12=0,IF(COUNTA(B12:H12)=0,"","Missing counts"),IF(OR(MIN(B12:H12)&lt;0,MOD(B12,1)+MOD(C12,1)+MOD(D12,1)+MOD(E12,1)+MOD(F12,1)+MOD(G12,1)+MOD(H12,1)&lt;&gt;0,J12&lt;&gt;0,L12&lt;0),"Review counts","OK")))</x:f>
      </x:c>
      <x:c r="N12" s="18" t="n">
        <x:f>IF(A12="",0,IF(COUNT(B12:H12)=7,1,0))</x:f>
        <x:v>0</x:v>
      </x:c>
    </x:row>
    <x:row r="13" ht="25" customHeight="1">
      <x:c r="A13" s="16" t="n">
        <x:f>IF('Monthly summary'!$B$4="","",IF(DAY('Monthly summary'!$B$4)&lt;&gt;1,"",IF(7&lt;=DAY(DATE(YEAR('Monthly summary'!$B$4),MONTH('Monthly summary'!$B$4)+1,0)),'Monthly summary'!$B$4+6,"")))</x:f>
        <x:v>46272</x:v>
      </x:c>
      <x:c r="B13" s="17"/>
      <x:c r="C13" s="17"/>
      <x:c r="D13" s="17"/>
      <x:c r="E13" s="17"/>
      <x:c r="F13" s="17"/>
      <x:c r="G13" s="17"/>
      <x:c r="H13" s="17"/>
      <x:c r="I13" s="18" t="str">
        <x:f>IF(OR(A13="",COUNT(B13:D13)&lt;3),"",B13+C13-D13)</x:f>
      </x:c>
      <x:c r="J13" s="18" t="str">
        <x:f>IF(OR(I13="",E13=""),"",E13-I13)</x:f>
      </x:c>
      <x:c r="K13" s="18" t="str">
        <x:f>IF(OR(A13="",COUNT(F13:G13)&lt;2),"",F13-G13)</x:f>
      </x:c>
      <x:c r="L13" s="18" t="str">
        <x:f>IF(OR(K13="",E13="",H13=""),"",K13-E13-H13)</x:f>
      </x:c>
      <x:c r="M13" s="18" t="str">
        <x:f>IF(A13="",IF(COUNTA(B13:H13)&gt;0,"Outside month",""),IF(N13=0,IF(COUNTA(B13:H13)=0,"","Missing counts"),IF(OR(MIN(B13:H13)&lt;0,MOD(B13,1)+MOD(C13,1)+MOD(D13,1)+MOD(E13,1)+MOD(F13,1)+MOD(G13,1)+MOD(H13,1)&lt;&gt;0,J13&lt;&gt;0,L13&lt;0),"Review counts","OK")))</x:f>
      </x:c>
      <x:c r="N13" s="18" t="n">
        <x:f>IF(A13="",0,IF(COUNT(B13:H13)=7,1,0))</x:f>
        <x:v>0</x:v>
      </x:c>
    </x:row>
    <x:row r="14" ht="25" customHeight="1">
      <x:c r="A14" s="16" t="n">
        <x:f>IF('Monthly summary'!$B$4="","",IF(DAY('Monthly summary'!$B$4)&lt;&gt;1,"",IF(8&lt;=DAY(DATE(YEAR('Monthly summary'!$B$4),MONTH('Monthly summary'!$B$4)+1,0)),'Monthly summary'!$B$4+7,"")))</x:f>
        <x:v>46273</x:v>
      </x:c>
      <x:c r="B14" s="17"/>
      <x:c r="C14" s="17"/>
      <x:c r="D14" s="17"/>
      <x:c r="E14" s="17"/>
      <x:c r="F14" s="17"/>
      <x:c r="G14" s="17"/>
      <x:c r="H14" s="17"/>
      <x:c r="I14" s="18" t="str">
        <x:f>IF(OR(A14="",COUNT(B14:D14)&lt;3),"",B14+C14-D14)</x:f>
      </x:c>
      <x:c r="J14" s="18" t="str">
        <x:f>IF(OR(I14="",E14=""),"",E14-I14)</x:f>
      </x:c>
      <x:c r="K14" s="18" t="str">
        <x:f>IF(OR(A14="",COUNT(F14:G14)&lt;2),"",F14-G14)</x:f>
      </x:c>
      <x:c r="L14" s="18" t="str">
        <x:f>IF(OR(K14="",E14="",H14=""),"",K14-E14-H14)</x:f>
      </x:c>
      <x:c r="M14" s="18" t="str">
        <x:f>IF(A14="",IF(COUNTA(B14:H14)&gt;0,"Outside month",""),IF(N14=0,IF(COUNTA(B14:H14)=0,"","Missing counts"),IF(OR(MIN(B14:H14)&lt;0,MOD(B14,1)+MOD(C14,1)+MOD(D14,1)+MOD(E14,1)+MOD(F14,1)+MOD(G14,1)+MOD(H14,1)&lt;&gt;0,J14&lt;&gt;0,L14&lt;0),"Review counts","OK")))</x:f>
      </x:c>
      <x:c r="N14" s="18" t="n">
        <x:f>IF(A14="",0,IF(COUNT(B14:H14)=7,1,0))</x:f>
        <x:v>0</x:v>
      </x:c>
    </x:row>
    <x:row r="15" ht="25" customHeight="1">
      <x:c r="A15" s="16" t="n">
        <x:f>IF('Monthly summary'!$B$4="","",IF(DAY('Monthly summary'!$B$4)&lt;&gt;1,"",IF(9&lt;=DAY(DATE(YEAR('Monthly summary'!$B$4),MONTH('Monthly summary'!$B$4)+1,0)),'Monthly summary'!$B$4+8,"")))</x:f>
        <x:v>46274</x:v>
      </x:c>
      <x:c r="B15" s="17"/>
      <x:c r="C15" s="17"/>
      <x:c r="D15" s="17"/>
      <x:c r="E15" s="17"/>
      <x:c r="F15" s="17"/>
      <x:c r="G15" s="17"/>
      <x:c r="H15" s="17"/>
      <x:c r="I15" s="18" t="str">
        <x:f>IF(OR(A15="",COUNT(B15:D15)&lt;3),"",B15+C15-D15)</x:f>
      </x:c>
      <x:c r="J15" s="18" t="str">
        <x:f>IF(OR(I15="",E15=""),"",E15-I15)</x:f>
      </x:c>
      <x:c r="K15" s="18" t="str">
        <x:f>IF(OR(A15="",COUNT(F15:G15)&lt;2),"",F15-G15)</x:f>
      </x:c>
      <x:c r="L15" s="18" t="str">
        <x:f>IF(OR(K15="",E15="",H15=""),"",K15-E15-H15)</x:f>
      </x:c>
      <x:c r="M15" s="18" t="str">
        <x:f>IF(A15="",IF(COUNTA(B15:H15)&gt;0,"Outside month",""),IF(N15=0,IF(COUNTA(B15:H15)=0,"","Missing counts"),IF(OR(MIN(B15:H15)&lt;0,MOD(B15,1)+MOD(C15,1)+MOD(D15,1)+MOD(E15,1)+MOD(F15,1)+MOD(G15,1)+MOD(H15,1)&lt;&gt;0,J15&lt;&gt;0,L15&lt;0),"Review counts","OK")))</x:f>
      </x:c>
      <x:c r="N15" s="18" t="n">
        <x:f>IF(A15="",0,IF(COUNT(B15:H15)=7,1,0))</x:f>
        <x:v>0</x:v>
      </x:c>
    </x:row>
    <x:row r="16" ht="25" customHeight="1">
      <x:c r="A16" s="16" t="n">
        <x:f>IF('Monthly summary'!$B$4="","",IF(DAY('Monthly summary'!$B$4)&lt;&gt;1,"",IF(10&lt;=DAY(DATE(YEAR('Monthly summary'!$B$4),MONTH('Monthly summary'!$B$4)+1,0)),'Monthly summary'!$B$4+9,"")))</x:f>
        <x:v>46275</x:v>
      </x:c>
      <x:c r="B16" s="17"/>
      <x:c r="C16" s="17"/>
      <x:c r="D16" s="17"/>
      <x:c r="E16" s="17"/>
      <x:c r="F16" s="17"/>
      <x:c r="G16" s="17"/>
      <x:c r="H16" s="17"/>
      <x:c r="I16" s="18" t="str">
        <x:f>IF(OR(A16="",COUNT(B16:D16)&lt;3),"",B16+C16-D16)</x:f>
      </x:c>
      <x:c r="J16" s="18" t="str">
        <x:f>IF(OR(I16="",E16=""),"",E16-I16)</x:f>
      </x:c>
      <x:c r="K16" s="18" t="str">
        <x:f>IF(OR(A16="",COUNT(F16:G16)&lt;2),"",F16-G16)</x:f>
      </x:c>
      <x:c r="L16" s="18" t="str">
        <x:f>IF(OR(K16="",E16="",H16=""),"",K16-E16-H16)</x:f>
      </x:c>
      <x:c r="M16" s="18" t="str">
        <x:f>IF(A16="",IF(COUNTA(B16:H16)&gt;0,"Outside month",""),IF(N16=0,IF(COUNTA(B16:H16)=0,"","Missing counts"),IF(OR(MIN(B16:H16)&lt;0,MOD(B16,1)+MOD(C16,1)+MOD(D16,1)+MOD(E16,1)+MOD(F16,1)+MOD(G16,1)+MOD(H16,1)&lt;&gt;0,J16&lt;&gt;0,L16&lt;0),"Review counts","OK")))</x:f>
      </x:c>
      <x:c r="N16" s="18" t="n">
        <x:f>IF(A16="",0,IF(COUNT(B16:H16)=7,1,0))</x:f>
        <x:v>0</x:v>
      </x:c>
    </x:row>
    <x:row r="17" ht="25" customHeight="1">
      <x:c r="A17" s="16" t="n">
        <x:f>IF('Monthly summary'!$B$4="","",IF(DAY('Monthly summary'!$B$4)&lt;&gt;1,"",IF(11&lt;=DAY(DATE(YEAR('Monthly summary'!$B$4),MONTH('Monthly summary'!$B$4)+1,0)),'Monthly summary'!$B$4+10,"")))</x:f>
        <x:v>46276</x:v>
      </x:c>
      <x:c r="B17" s="17"/>
      <x:c r="C17" s="17"/>
      <x:c r="D17" s="17"/>
      <x:c r="E17" s="17"/>
      <x:c r="F17" s="17"/>
      <x:c r="G17" s="17"/>
      <x:c r="H17" s="17"/>
      <x:c r="I17" s="18" t="str">
        <x:f>IF(OR(A17="",COUNT(B17:D17)&lt;3),"",B17+C17-D17)</x:f>
      </x:c>
      <x:c r="J17" s="18" t="str">
        <x:f>IF(OR(I17="",E17=""),"",E17-I17)</x:f>
      </x:c>
      <x:c r="K17" s="18" t="str">
        <x:f>IF(OR(A17="",COUNT(F17:G17)&lt;2),"",F17-G17)</x:f>
      </x:c>
      <x:c r="L17" s="18" t="str">
        <x:f>IF(OR(K17="",E17="",H17=""),"",K17-E17-H17)</x:f>
      </x:c>
      <x:c r="M17" s="18" t="str">
        <x:f>IF(A17="",IF(COUNTA(B17:H17)&gt;0,"Outside month",""),IF(N17=0,IF(COUNTA(B17:H17)=0,"","Missing counts"),IF(OR(MIN(B17:H17)&lt;0,MOD(B17,1)+MOD(C17,1)+MOD(D17,1)+MOD(E17,1)+MOD(F17,1)+MOD(G17,1)+MOD(H17,1)&lt;&gt;0,J17&lt;&gt;0,L17&lt;0),"Review counts","OK")))</x:f>
      </x:c>
      <x:c r="N17" s="18" t="n">
        <x:f>IF(A17="",0,IF(COUNT(B17:H17)=7,1,0))</x:f>
        <x:v>0</x:v>
      </x:c>
    </x:row>
    <x:row r="18" ht="25" customHeight="1">
      <x:c r="A18" s="16" t="n">
        <x:f>IF('Monthly summary'!$B$4="","",IF(DAY('Monthly summary'!$B$4)&lt;&gt;1,"",IF(12&lt;=DAY(DATE(YEAR('Monthly summary'!$B$4),MONTH('Monthly summary'!$B$4)+1,0)),'Monthly summary'!$B$4+11,"")))</x:f>
        <x:v>46277</x:v>
      </x:c>
      <x:c r="B18" s="17"/>
      <x:c r="C18" s="17"/>
      <x:c r="D18" s="17"/>
      <x:c r="E18" s="17"/>
      <x:c r="F18" s="17"/>
      <x:c r="G18" s="17"/>
      <x:c r="H18" s="17"/>
      <x:c r="I18" s="18" t="str">
        <x:f>IF(OR(A18="",COUNT(B18:D18)&lt;3),"",B18+C18-D18)</x:f>
      </x:c>
      <x:c r="J18" s="18" t="str">
        <x:f>IF(OR(I18="",E18=""),"",E18-I18)</x:f>
      </x:c>
      <x:c r="K18" s="18" t="str">
        <x:f>IF(OR(A18="",COUNT(F18:G18)&lt;2),"",F18-G18)</x:f>
      </x:c>
      <x:c r="L18" s="18" t="str">
        <x:f>IF(OR(K18="",E18="",H18=""),"",K18-E18-H18)</x:f>
      </x:c>
      <x:c r="M18" s="18" t="str">
        <x:f>IF(A18="",IF(COUNTA(B18:H18)&gt;0,"Outside month",""),IF(N18=0,IF(COUNTA(B18:H18)=0,"","Missing counts"),IF(OR(MIN(B18:H18)&lt;0,MOD(B18,1)+MOD(C18,1)+MOD(D18,1)+MOD(E18,1)+MOD(F18,1)+MOD(G18,1)+MOD(H18,1)&lt;&gt;0,J18&lt;&gt;0,L18&lt;0),"Review counts","OK")))</x:f>
      </x:c>
      <x:c r="N18" s="18" t="n">
        <x:f>IF(A18="",0,IF(COUNT(B18:H18)=7,1,0))</x:f>
        <x:v>0</x:v>
      </x:c>
    </x:row>
    <x:row r="19" ht="25" customHeight="1">
      <x:c r="A19" s="16" t="n">
        <x:f>IF('Monthly summary'!$B$4="","",IF(DAY('Monthly summary'!$B$4)&lt;&gt;1,"",IF(13&lt;=DAY(DATE(YEAR('Monthly summary'!$B$4),MONTH('Monthly summary'!$B$4)+1,0)),'Monthly summary'!$B$4+12,"")))</x:f>
        <x:v>46278</x:v>
      </x:c>
      <x:c r="B19" s="17"/>
      <x:c r="C19" s="17"/>
      <x:c r="D19" s="17"/>
      <x:c r="E19" s="17"/>
      <x:c r="F19" s="17"/>
      <x:c r="G19" s="17"/>
      <x:c r="H19" s="17"/>
      <x:c r="I19" s="18" t="str">
        <x:f>IF(OR(A19="",COUNT(B19:D19)&lt;3),"",B19+C19-D19)</x:f>
      </x:c>
      <x:c r="J19" s="18" t="str">
        <x:f>IF(OR(I19="",E19=""),"",E19-I19)</x:f>
      </x:c>
      <x:c r="K19" s="18" t="str">
        <x:f>IF(OR(A19="",COUNT(F19:G19)&lt;2),"",F19-G19)</x:f>
      </x:c>
      <x:c r="L19" s="18" t="str">
        <x:f>IF(OR(K19="",E19="",H19=""),"",K19-E19-H19)</x:f>
      </x:c>
      <x:c r="M19" s="18" t="str">
        <x:f>IF(A19="",IF(COUNTA(B19:H19)&gt;0,"Outside month",""),IF(N19=0,IF(COUNTA(B19:H19)=0,"","Missing counts"),IF(OR(MIN(B19:H19)&lt;0,MOD(B19,1)+MOD(C19,1)+MOD(D19,1)+MOD(E19,1)+MOD(F19,1)+MOD(G19,1)+MOD(H19,1)&lt;&gt;0,J19&lt;&gt;0,L19&lt;0),"Review counts","OK")))</x:f>
      </x:c>
      <x:c r="N19" s="18" t="n">
        <x:f>IF(A19="",0,IF(COUNT(B19:H19)=7,1,0))</x:f>
        <x:v>0</x:v>
      </x:c>
    </x:row>
    <x:row r="20" ht="25" customHeight="1">
      <x:c r="A20" s="16" t="n">
        <x:f>IF('Monthly summary'!$B$4="","",IF(DAY('Monthly summary'!$B$4)&lt;&gt;1,"",IF(14&lt;=DAY(DATE(YEAR('Monthly summary'!$B$4),MONTH('Monthly summary'!$B$4)+1,0)),'Monthly summary'!$B$4+13,"")))</x:f>
        <x:v>46279</x:v>
      </x:c>
      <x:c r="B20" s="17"/>
      <x:c r="C20" s="17"/>
      <x:c r="D20" s="17"/>
      <x:c r="E20" s="17"/>
      <x:c r="F20" s="17"/>
      <x:c r="G20" s="17"/>
      <x:c r="H20" s="17"/>
      <x:c r="I20" s="18" t="str">
        <x:f>IF(OR(A20="",COUNT(B20:D20)&lt;3),"",B20+C20-D20)</x:f>
      </x:c>
      <x:c r="J20" s="18" t="str">
        <x:f>IF(OR(I20="",E20=""),"",E20-I20)</x:f>
      </x:c>
      <x:c r="K20" s="18" t="str">
        <x:f>IF(OR(A20="",COUNT(F20:G20)&lt;2),"",F20-G20)</x:f>
      </x:c>
      <x:c r="L20" s="18" t="str">
        <x:f>IF(OR(K20="",E20="",H20=""),"",K20-E20-H20)</x:f>
      </x:c>
      <x:c r="M20" s="18" t="str">
        <x:f>IF(A20="",IF(COUNTA(B20:H20)&gt;0,"Outside month",""),IF(N20=0,IF(COUNTA(B20:H20)=0,"","Missing counts"),IF(OR(MIN(B20:H20)&lt;0,MOD(B20,1)+MOD(C20,1)+MOD(D20,1)+MOD(E20,1)+MOD(F20,1)+MOD(G20,1)+MOD(H20,1)&lt;&gt;0,J20&lt;&gt;0,L20&lt;0),"Review counts","OK")))</x:f>
      </x:c>
      <x:c r="N20" s="18" t="n">
        <x:f>IF(A20="",0,IF(COUNT(B20:H20)=7,1,0))</x:f>
        <x:v>0</x:v>
      </x:c>
    </x:row>
    <x:row r="21" ht="25" customHeight="1">
      <x:c r="A21" s="16" t="n">
        <x:f>IF('Monthly summary'!$B$4="","",IF(DAY('Monthly summary'!$B$4)&lt;&gt;1,"",IF(15&lt;=DAY(DATE(YEAR('Monthly summary'!$B$4),MONTH('Monthly summary'!$B$4)+1,0)),'Monthly summary'!$B$4+14,"")))</x:f>
        <x:v>46280</x:v>
      </x:c>
      <x:c r="B21" s="17"/>
      <x:c r="C21" s="17"/>
      <x:c r="D21" s="17"/>
      <x:c r="E21" s="17"/>
      <x:c r="F21" s="17"/>
      <x:c r="G21" s="17"/>
      <x:c r="H21" s="17"/>
      <x:c r="I21" s="18" t="str">
        <x:f>IF(OR(A21="",COUNT(B21:D21)&lt;3),"",B21+C21-D21)</x:f>
      </x:c>
      <x:c r="J21" s="18" t="str">
        <x:f>IF(OR(I21="",E21=""),"",E21-I21)</x:f>
      </x:c>
      <x:c r="K21" s="18" t="str">
        <x:f>IF(OR(A21="",COUNT(F21:G21)&lt;2),"",F21-G21)</x:f>
      </x:c>
      <x:c r="L21" s="18" t="str">
        <x:f>IF(OR(K21="",E21="",H21=""),"",K21-E21-H21)</x:f>
      </x:c>
      <x:c r="M21" s="18" t="str">
        <x:f>IF(A21="",IF(COUNTA(B21:H21)&gt;0,"Outside month",""),IF(N21=0,IF(COUNTA(B21:H21)=0,"","Missing counts"),IF(OR(MIN(B21:H21)&lt;0,MOD(B21,1)+MOD(C21,1)+MOD(D21,1)+MOD(E21,1)+MOD(F21,1)+MOD(G21,1)+MOD(H21,1)&lt;&gt;0,J21&lt;&gt;0,L21&lt;0),"Review counts","OK")))</x:f>
      </x:c>
      <x:c r="N21" s="18" t="n">
        <x:f>IF(A21="",0,IF(COUNT(B21:H21)=7,1,0))</x:f>
        <x:v>0</x:v>
      </x:c>
    </x:row>
    <x:row r="22" ht="25" customHeight="1">
      <x:c r="A22" s="16" t="n">
        <x:f>IF('Monthly summary'!$B$4="","",IF(DAY('Monthly summary'!$B$4)&lt;&gt;1,"",IF(16&lt;=DAY(DATE(YEAR('Monthly summary'!$B$4),MONTH('Monthly summary'!$B$4)+1,0)),'Monthly summary'!$B$4+15,"")))</x:f>
        <x:v>46281</x:v>
      </x:c>
      <x:c r="B22" s="17"/>
      <x:c r="C22" s="17"/>
      <x:c r="D22" s="17"/>
      <x:c r="E22" s="17"/>
      <x:c r="F22" s="17"/>
      <x:c r="G22" s="17"/>
      <x:c r="H22" s="17"/>
      <x:c r="I22" s="18" t="str">
        <x:f>IF(OR(A22="",COUNT(B22:D22)&lt;3),"",B22+C22-D22)</x:f>
      </x:c>
      <x:c r="J22" s="18" t="str">
        <x:f>IF(OR(I22="",E22=""),"",E22-I22)</x:f>
      </x:c>
      <x:c r="K22" s="18" t="str">
        <x:f>IF(OR(A22="",COUNT(F22:G22)&lt;2),"",F22-G22)</x:f>
      </x:c>
      <x:c r="L22" s="18" t="str">
        <x:f>IF(OR(K22="",E22="",H22=""),"",K22-E22-H22)</x:f>
      </x:c>
      <x:c r="M22" s="18" t="str">
        <x:f>IF(A22="",IF(COUNTA(B22:H22)&gt;0,"Outside month",""),IF(N22=0,IF(COUNTA(B22:H22)=0,"","Missing counts"),IF(OR(MIN(B22:H22)&lt;0,MOD(B22,1)+MOD(C22,1)+MOD(D22,1)+MOD(E22,1)+MOD(F22,1)+MOD(G22,1)+MOD(H22,1)&lt;&gt;0,J22&lt;&gt;0,L22&lt;0),"Review counts","OK")))</x:f>
      </x:c>
      <x:c r="N22" s="18" t="n">
        <x:f>IF(A22="",0,IF(COUNT(B22:H22)=7,1,0))</x:f>
        <x:v>0</x:v>
      </x:c>
    </x:row>
    <x:row r="23" ht="25" customHeight="1">
      <x:c r="A23" s="16" t="n">
        <x:f>IF('Monthly summary'!$B$4="","",IF(DAY('Monthly summary'!$B$4)&lt;&gt;1,"",IF(17&lt;=DAY(DATE(YEAR('Monthly summary'!$B$4),MONTH('Monthly summary'!$B$4)+1,0)),'Monthly summary'!$B$4+16,"")))</x:f>
        <x:v>46282</x:v>
      </x:c>
      <x:c r="B23" s="17"/>
      <x:c r="C23" s="17"/>
      <x:c r="D23" s="17"/>
      <x:c r="E23" s="17"/>
      <x:c r="F23" s="17"/>
      <x:c r="G23" s="17"/>
      <x:c r="H23" s="17"/>
      <x:c r="I23" s="18" t="str">
        <x:f>IF(OR(A23="",COUNT(B23:D23)&lt;3),"",B23+C23-D23)</x:f>
      </x:c>
      <x:c r="J23" s="18" t="str">
        <x:f>IF(OR(I23="",E23=""),"",E23-I23)</x:f>
      </x:c>
      <x:c r="K23" s="18" t="str">
        <x:f>IF(OR(A23="",COUNT(F23:G23)&lt;2),"",F23-G23)</x:f>
      </x:c>
      <x:c r="L23" s="18" t="str">
        <x:f>IF(OR(K23="",E23="",H23=""),"",K23-E23-H23)</x:f>
      </x:c>
      <x:c r="M23" s="18" t="str">
        <x:f>IF(A23="",IF(COUNTA(B23:H23)&gt;0,"Outside month",""),IF(N23=0,IF(COUNTA(B23:H23)=0,"","Missing counts"),IF(OR(MIN(B23:H23)&lt;0,MOD(B23,1)+MOD(C23,1)+MOD(D23,1)+MOD(E23,1)+MOD(F23,1)+MOD(G23,1)+MOD(H23,1)&lt;&gt;0,J23&lt;&gt;0,L23&lt;0),"Review counts","OK")))</x:f>
      </x:c>
      <x:c r="N23" s="18" t="n">
        <x:f>IF(A23="",0,IF(COUNT(B23:H23)=7,1,0))</x:f>
        <x:v>0</x:v>
      </x:c>
    </x:row>
    <x:row r="24" ht="25" customHeight="1">
      <x:c r="A24" s="16" t="n">
        <x:f>IF('Monthly summary'!$B$4="","",IF(DAY('Monthly summary'!$B$4)&lt;&gt;1,"",IF(18&lt;=DAY(DATE(YEAR('Monthly summary'!$B$4),MONTH('Monthly summary'!$B$4)+1,0)),'Monthly summary'!$B$4+17,"")))</x:f>
        <x:v>46283</x:v>
      </x:c>
      <x:c r="B24" s="17"/>
      <x:c r="C24" s="17"/>
      <x:c r="D24" s="17"/>
      <x:c r="E24" s="17"/>
      <x:c r="F24" s="17"/>
      <x:c r="G24" s="17"/>
      <x:c r="H24" s="17"/>
      <x:c r="I24" s="18" t="str">
        <x:f>IF(OR(A24="",COUNT(B24:D24)&lt;3),"",B24+C24-D24)</x:f>
      </x:c>
      <x:c r="J24" s="18" t="str">
        <x:f>IF(OR(I24="",E24=""),"",E24-I24)</x:f>
      </x:c>
      <x:c r="K24" s="18" t="str">
        <x:f>IF(OR(A24="",COUNT(F24:G24)&lt;2),"",F24-G24)</x:f>
      </x:c>
      <x:c r="L24" s="18" t="str">
        <x:f>IF(OR(K24="",E24="",H24=""),"",K24-E24-H24)</x:f>
      </x:c>
      <x:c r="M24" s="18" t="str">
        <x:f>IF(A24="",IF(COUNTA(B24:H24)&gt;0,"Outside month",""),IF(N24=0,IF(COUNTA(B24:H24)=0,"","Missing counts"),IF(OR(MIN(B24:H24)&lt;0,MOD(B24,1)+MOD(C24,1)+MOD(D24,1)+MOD(E24,1)+MOD(F24,1)+MOD(G24,1)+MOD(H24,1)&lt;&gt;0,J24&lt;&gt;0,L24&lt;0),"Review counts","OK")))</x:f>
      </x:c>
      <x:c r="N24" s="18" t="n">
        <x:f>IF(A24="",0,IF(COUNT(B24:H24)=7,1,0))</x:f>
        <x:v>0</x:v>
      </x:c>
    </x:row>
    <x:row r="25" ht="25" customHeight="1">
      <x:c r="A25" s="16" t="n">
        <x:f>IF('Monthly summary'!$B$4="","",IF(DAY('Monthly summary'!$B$4)&lt;&gt;1,"",IF(19&lt;=DAY(DATE(YEAR('Monthly summary'!$B$4),MONTH('Monthly summary'!$B$4)+1,0)),'Monthly summary'!$B$4+18,"")))</x:f>
        <x:v>46284</x:v>
      </x:c>
      <x:c r="B25" s="17"/>
      <x:c r="C25" s="17"/>
      <x:c r="D25" s="17"/>
      <x:c r="E25" s="17"/>
      <x:c r="F25" s="17"/>
      <x:c r="G25" s="17"/>
      <x:c r="H25" s="17"/>
      <x:c r="I25" s="18" t="str">
        <x:f>IF(OR(A25="",COUNT(B25:D25)&lt;3),"",B25+C25-D25)</x:f>
      </x:c>
      <x:c r="J25" s="18" t="str">
        <x:f>IF(OR(I25="",E25=""),"",E25-I25)</x:f>
      </x:c>
      <x:c r="K25" s="18" t="str">
        <x:f>IF(OR(A25="",COUNT(F25:G25)&lt;2),"",F25-G25)</x:f>
      </x:c>
      <x:c r="L25" s="18" t="str">
        <x:f>IF(OR(K25="",E25="",H25=""),"",K25-E25-H25)</x:f>
      </x:c>
      <x:c r="M25" s="18" t="str">
        <x:f>IF(A25="",IF(COUNTA(B25:H25)&gt;0,"Outside month",""),IF(N25=0,IF(COUNTA(B25:H25)=0,"","Missing counts"),IF(OR(MIN(B25:H25)&lt;0,MOD(B25,1)+MOD(C25,1)+MOD(D25,1)+MOD(E25,1)+MOD(F25,1)+MOD(G25,1)+MOD(H25,1)&lt;&gt;0,J25&lt;&gt;0,L25&lt;0),"Review counts","OK")))</x:f>
      </x:c>
      <x:c r="N25" s="18" t="n">
        <x:f>IF(A25="",0,IF(COUNT(B25:H25)=7,1,0))</x:f>
        <x:v>0</x:v>
      </x:c>
    </x:row>
    <x:row r="26" ht="25" customHeight="1">
      <x:c r="A26" s="16" t="n">
        <x:f>IF('Monthly summary'!$B$4="","",IF(DAY('Monthly summary'!$B$4)&lt;&gt;1,"",IF(20&lt;=DAY(DATE(YEAR('Monthly summary'!$B$4),MONTH('Monthly summary'!$B$4)+1,0)),'Monthly summary'!$B$4+19,"")))</x:f>
        <x:v>46285</x:v>
      </x:c>
      <x:c r="B26" s="17"/>
      <x:c r="C26" s="17"/>
      <x:c r="D26" s="17"/>
      <x:c r="E26" s="17"/>
      <x:c r="F26" s="17"/>
      <x:c r="G26" s="17"/>
      <x:c r="H26" s="17"/>
      <x:c r="I26" s="18" t="str">
        <x:f>IF(OR(A26="",COUNT(B26:D26)&lt;3),"",B26+C26-D26)</x:f>
      </x:c>
      <x:c r="J26" s="18" t="str">
        <x:f>IF(OR(I26="",E26=""),"",E26-I26)</x:f>
      </x:c>
      <x:c r="K26" s="18" t="str">
        <x:f>IF(OR(A26="",COUNT(F26:G26)&lt;2),"",F26-G26)</x:f>
      </x:c>
      <x:c r="L26" s="18" t="str">
        <x:f>IF(OR(K26="",E26="",H26=""),"",K26-E26-H26)</x:f>
      </x:c>
      <x:c r="M26" s="18" t="str">
        <x:f>IF(A26="",IF(COUNTA(B26:H26)&gt;0,"Outside month",""),IF(N26=0,IF(COUNTA(B26:H26)=0,"","Missing counts"),IF(OR(MIN(B26:H26)&lt;0,MOD(B26,1)+MOD(C26,1)+MOD(D26,1)+MOD(E26,1)+MOD(F26,1)+MOD(G26,1)+MOD(H26,1)&lt;&gt;0,J26&lt;&gt;0,L26&lt;0),"Review counts","OK")))</x:f>
      </x:c>
      <x:c r="N26" s="18" t="n">
        <x:f>IF(A26="",0,IF(COUNT(B26:H26)=7,1,0))</x:f>
        <x:v>0</x:v>
      </x:c>
    </x:row>
    <x:row r="27" ht="25" customHeight="1">
      <x:c r="A27" s="16" t="n">
        <x:f>IF('Monthly summary'!$B$4="","",IF(DAY('Monthly summary'!$B$4)&lt;&gt;1,"",IF(21&lt;=DAY(DATE(YEAR('Monthly summary'!$B$4),MONTH('Monthly summary'!$B$4)+1,0)),'Monthly summary'!$B$4+20,"")))</x:f>
        <x:v>46286</x:v>
      </x:c>
      <x:c r="B27" s="17"/>
      <x:c r="C27" s="17"/>
      <x:c r="D27" s="17"/>
      <x:c r="E27" s="17"/>
      <x:c r="F27" s="17"/>
      <x:c r="G27" s="17"/>
      <x:c r="H27" s="17"/>
      <x:c r="I27" s="18" t="str">
        <x:f>IF(OR(A27="",COUNT(B27:D27)&lt;3),"",B27+C27-D27)</x:f>
      </x:c>
      <x:c r="J27" s="18" t="str">
        <x:f>IF(OR(I27="",E27=""),"",E27-I27)</x:f>
      </x:c>
      <x:c r="K27" s="18" t="str">
        <x:f>IF(OR(A27="",COUNT(F27:G27)&lt;2),"",F27-G27)</x:f>
      </x:c>
      <x:c r="L27" s="18" t="str">
        <x:f>IF(OR(K27="",E27="",H27=""),"",K27-E27-H27)</x:f>
      </x:c>
      <x:c r="M27" s="18" t="str">
        <x:f>IF(A27="",IF(COUNTA(B27:H27)&gt;0,"Outside month",""),IF(N27=0,IF(COUNTA(B27:H27)=0,"","Missing counts"),IF(OR(MIN(B27:H27)&lt;0,MOD(B27,1)+MOD(C27,1)+MOD(D27,1)+MOD(E27,1)+MOD(F27,1)+MOD(G27,1)+MOD(H27,1)&lt;&gt;0,J27&lt;&gt;0,L27&lt;0),"Review counts","OK")))</x:f>
      </x:c>
      <x:c r="N27" s="18" t="n">
        <x:f>IF(A27="",0,IF(COUNT(B27:H27)=7,1,0))</x:f>
        <x:v>0</x:v>
      </x:c>
    </x:row>
    <x:row r="28" ht="25" customHeight="1">
      <x:c r="A28" s="16" t="n">
        <x:f>IF('Monthly summary'!$B$4="","",IF(DAY('Monthly summary'!$B$4)&lt;&gt;1,"",IF(22&lt;=DAY(DATE(YEAR('Monthly summary'!$B$4),MONTH('Monthly summary'!$B$4)+1,0)),'Monthly summary'!$B$4+21,"")))</x:f>
        <x:v>46287</x:v>
      </x:c>
      <x:c r="B28" s="17"/>
      <x:c r="C28" s="17"/>
      <x:c r="D28" s="17"/>
      <x:c r="E28" s="17"/>
      <x:c r="F28" s="17"/>
      <x:c r="G28" s="17"/>
      <x:c r="H28" s="17"/>
      <x:c r="I28" s="18" t="str">
        <x:f>IF(OR(A28="",COUNT(B28:D28)&lt;3),"",B28+C28-D28)</x:f>
      </x:c>
      <x:c r="J28" s="18" t="str">
        <x:f>IF(OR(I28="",E28=""),"",E28-I28)</x:f>
      </x:c>
      <x:c r="K28" s="18" t="str">
        <x:f>IF(OR(A28="",COUNT(F28:G28)&lt;2),"",F28-G28)</x:f>
      </x:c>
      <x:c r="L28" s="18" t="str">
        <x:f>IF(OR(K28="",E28="",H28=""),"",K28-E28-H28)</x:f>
      </x:c>
      <x:c r="M28" s="18" t="str">
        <x:f>IF(A28="",IF(COUNTA(B28:H28)&gt;0,"Outside month",""),IF(N28=0,IF(COUNTA(B28:H28)=0,"","Missing counts"),IF(OR(MIN(B28:H28)&lt;0,MOD(B28,1)+MOD(C28,1)+MOD(D28,1)+MOD(E28,1)+MOD(F28,1)+MOD(G28,1)+MOD(H28,1)&lt;&gt;0,J28&lt;&gt;0,L28&lt;0),"Review counts","OK")))</x:f>
      </x:c>
      <x:c r="N28" s="18" t="n">
        <x:f>IF(A28="",0,IF(COUNT(B28:H28)=7,1,0))</x:f>
        <x:v>0</x:v>
      </x:c>
    </x:row>
    <x:row r="29" ht="25" customHeight="1">
      <x:c r="A29" s="16" t="n">
        <x:f>IF('Monthly summary'!$B$4="","",IF(DAY('Monthly summary'!$B$4)&lt;&gt;1,"",IF(23&lt;=DAY(DATE(YEAR('Monthly summary'!$B$4),MONTH('Monthly summary'!$B$4)+1,0)),'Monthly summary'!$B$4+22,"")))</x:f>
        <x:v>46288</x:v>
      </x:c>
      <x:c r="B29" s="17"/>
      <x:c r="C29" s="17"/>
      <x:c r="D29" s="17"/>
      <x:c r="E29" s="17"/>
      <x:c r="F29" s="17"/>
      <x:c r="G29" s="17"/>
      <x:c r="H29" s="17"/>
      <x:c r="I29" s="18" t="str">
        <x:f>IF(OR(A29="",COUNT(B29:D29)&lt;3),"",B29+C29-D29)</x:f>
      </x:c>
      <x:c r="J29" s="18" t="str">
        <x:f>IF(OR(I29="",E29=""),"",E29-I29)</x:f>
      </x:c>
      <x:c r="K29" s="18" t="str">
        <x:f>IF(OR(A29="",COUNT(F29:G29)&lt;2),"",F29-G29)</x:f>
      </x:c>
      <x:c r="L29" s="18" t="str">
        <x:f>IF(OR(K29="",E29="",H29=""),"",K29-E29-H29)</x:f>
      </x:c>
      <x:c r="M29" s="18" t="str">
        <x:f>IF(A29="",IF(COUNTA(B29:H29)&gt;0,"Outside month",""),IF(N29=0,IF(COUNTA(B29:H29)=0,"","Missing counts"),IF(OR(MIN(B29:H29)&lt;0,MOD(B29,1)+MOD(C29,1)+MOD(D29,1)+MOD(E29,1)+MOD(F29,1)+MOD(G29,1)+MOD(H29,1)&lt;&gt;0,J29&lt;&gt;0,L29&lt;0),"Review counts","OK")))</x:f>
      </x:c>
      <x:c r="N29" s="18" t="n">
        <x:f>IF(A29="",0,IF(COUNT(B29:H29)=7,1,0))</x:f>
        <x:v>0</x:v>
      </x:c>
    </x:row>
    <x:row r="30" ht="25" customHeight="1">
      <x:c r="A30" s="16" t="n">
        <x:f>IF('Monthly summary'!$B$4="","",IF(DAY('Monthly summary'!$B$4)&lt;&gt;1,"",IF(24&lt;=DAY(DATE(YEAR('Monthly summary'!$B$4),MONTH('Monthly summary'!$B$4)+1,0)),'Monthly summary'!$B$4+23,"")))</x:f>
        <x:v>46289</x:v>
      </x:c>
      <x:c r="B30" s="17"/>
      <x:c r="C30" s="17"/>
      <x:c r="D30" s="17"/>
      <x:c r="E30" s="17"/>
      <x:c r="F30" s="17"/>
      <x:c r="G30" s="17"/>
      <x:c r="H30" s="17"/>
      <x:c r="I30" s="18" t="str">
        <x:f>IF(OR(A30="",COUNT(B30:D30)&lt;3),"",B30+C30-D30)</x:f>
      </x:c>
      <x:c r="J30" s="18" t="str">
        <x:f>IF(OR(I30="",E30=""),"",E30-I30)</x:f>
      </x:c>
      <x:c r="K30" s="18" t="str">
        <x:f>IF(OR(A30="",COUNT(F30:G30)&lt;2),"",F30-G30)</x:f>
      </x:c>
      <x:c r="L30" s="18" t="str">
        <x:f>IF(OR(K30="",E30="",H30=""),"",K30-E30-H30)</x:f>
      </x:c>
      <x:c r="M30" s="18" t="str">
        <x:f>IF(A30="",IF(COUNTA(B30:H30)&gt;0,"Outside month",""),IF(N30=0,IF(COUNTA(B30:H30)=0,"","Missing counts"),IF(OR(MIN(B30:H30)&lt;0,MOD(B30,1)+MOD(C30,1)+MOD(D30,1)+MOD(E30,1)+MOD(F30,1)+MOD(G30,1)+MOD(H30,1)&lt;&gt;0,J30&lt;&gt;0,L30&lt;0),"Review counts","OK")))</x:f>
      </x:c>
      <x:c r="N30" s="18" t="n">
        <x:f>IF(A30="",0,IF(COUNT(B30:H30)=7,1,0))</x:f>
        <x:v>0</x:v>
      </x:c>
    </x:row>
    <x:row r="31" ht="25" customHeight="1">
      <x:c r="A31" s="16" t="n">
        <x:f>IF('Monthly summary'!$B$4="","",IF(DAY('Monthly summary'!$B$4)&lt;&gt;1,"",IF(25&lt;=DAY(DATE(YEAR('Monthly summary'!$B$4),MONTH('Monthly summary'!$B$4)+1,0)),'Monthly summary'!$B$4+24,"")))</x:f>
        <x:v>46290</x:v>
      </x:c>
      <x:c r="B31" s="17"/>
      <x:c r="C31" s="17"/>
      <x:c r="D31" s="17"/>
      <x:c r="E31" s="17"/>
      <x:c r="F31" s="17"/>
      <x:c r="G31" s="17"/>
      <x:c r="H31" s="17"/>
      <x:c r="I31" s="18" t="str">
        <x:f>IF(OR(A31="",COUNT(B31:D31)&lt;3),"",B31+C31-D31)</x:f>
      </x:c>
      <x:c r="J31" s="18" t="str">
        <x:f>IF(OR(I31="",E31=""),"",E31-I31)</x:f>
      </x:c>
      <x:c r="K31" s="18" t="str">
        <x:f>IF(OR(A31="",COUNT(F31:G31)&lt;2),"",F31-G31)</x:f>
      </x:c>
      <x:c r="L31" s="18" t="str">
        <x:f>IF(OR(K31="",E31="",H31=""),"",K31-E31-H31)</x:f>
      </x:c>
      <x:c r="M31" s="18" t="str">
        <x:f>IF(A31="",IF(COUNTA(B31:H31)&gt;0,"Outside month",""),IF(N31=0,IF(COUNTA(B31:H31)=0,"","Missing counts"),IF(OR(MIN(B31:H31)&lt;0,MOD(B31,1)+MOD(C31,1)+MOD(D31,1)+MOD(E31,1)+MOD(F31,1)+MOD(G31,1)+MOD(H31,1)&lt;&gt;0,J31&lt;&gt;0,L31&lt;0),"Review counts","OK")))</x:f>
      </x:c>
      <x:c r="N31" s="18" t="n">
        <x:f>IF(A31="",0,IF(COUNT(B31:H31)=7,1,0))</x:f>
        <x:v>0</x:v>
      </x:c>
    </x:row>
    <x:row r="32" ht="25" customHeight="1">
      <x:c r="A32" s="16" t="n">
        <x:f>IF('Monthly summary'!$B$4="","",IF(DAY('Monthly summary'!$B$4)&lt;&gt;1,"",IF(26&lt;=DAY(DATE(YEAR('Monthly summary'!$B$4),MONTH('Monthly summary'!$B$4)+1,0)),'Monthly summary'!$B$4+25,"")))</x:f>
        <x:v>46291</x:v>
      </x:c>
      <x:c r="B32" s="17"/>
      <x:c r="C32" s="17"/>
      <x:c r="D32" s="17"/>
      <x:c r="E32" s="17"/>
      <x:c r="F32" s="17"/>
      <x:c r="G32" s="17"/>
      <x:c r="H32" s="17"/>
      <x:c r="I32" s="18" t="str">
        <x:f>IF(OR(A32="",COUNT(B32:D32)&lt;3),"",B32+C32-D32)</x:f>
      </x:c>
      <x:c r="J32" s="18" t="str">
        <x:f>IF(OR(I32="",E32=""),"",E32-I32)</x:f>
      </x:c>
      <x:c r="K32" s="18" t="str">
        <x:f>IF(OR(A32="",COUNT(F32:G32)&lt;2),"",F32-G32)</x:f>
      </x:c>
      <x:c r="L32" s="18" t="str">
        <x:f>IF(OR(K32="",E32="",H32=""),"",K32-E32-H32)</x:f>
      </x:c>
      <x:c r="M32" s="18" t="str">
        <x:f>IF(A32="",IF(COUNTA(B32:H32)&gt;0,"Outside month",""),IF(N32=0,IF(COUNTA(B32:H32)=0,"","Missing counts"),IF(OR(MIN(B32:H32)&lt;0,MOD(B32,1)+MOD(C32,1)+MOD(D32,1)+MOD(E32,1)+MOD(F32,1)+MOD(G32,1)+MOD(H32,1)&lt;&gt;0,J32&lt;&gt;0,L32&lt;0),"Review counts","OK")))</x:f>
      </x:c>
      <x:c r="N32" s="18" t="n">
        <x:f>IF(A32="",0,IF(COUNT(B32:H32)=7,1,0))</x:f>
        <x:v>0</x:v>
      </x:c>
    </x:row>
    <x:row r="33" ht="25" customHeight="1">
      <x:c r="A33" s="16" t="n">
        <x:f>IF('Monthly summary'!$B$4="","",IF(DAY('Monthly summary'!$B$4)&lt;&gt;1,"",IF(27&lt;=DAY(DATE(YEAR('Monthly summary'!$B$4),MONTH('Monthly summary'!$B$4)+1,0)),'Monthly summary'!$B$4+26,"")))</x:f>
        <x:v>46292</x:v>
      </x:c>
      <x:c r="B33" s="17"/>
      <x:c r="C33" s="17"/>
      <x:c r="D33" s="17"/>
      <x:c r="E33" s="17"/>
      <x:c r="F33" s="17"/>
      <x:c r="G33" s="17"/>
      <x:c r="H33" s="17"/>
      <x:c r="I33" s="18" t="str">
        <x:f>IF(OR(A33="",COUNT(B33:D33)&lt;3),"",B33+C33-D33)</x:f>
      </x:c>
      <x:c r="J33" s="18" t="str">
        <x:f>IF(OR(I33="",E33=""),"",E33-I33)</x:f>
      </x:c>
      <x:c r="K33" s="18" t="str">
        <x:f>IF(OR(A33="",COUNT(F33:G33)&lt;2),"",F33-G33)</x:f>
      </x:c>
      <x:c r="L33" s="18" t="str">
        <x:f>IF(OR(K33="",E33="",H33=""),"",K33-E33-H33)</x:f>
      </x:c>
      <x:c r="M33" s="18" t="str">
        <x:f>IF(A33="",IF(COUNTA(B33:H33)&gt;0,"Outside month",""),IF(N33=0,IF(COUNTA(B33:H33)=0,"","Missing counts"),IF(OR(MIN(B33:H33)&lt;0,MOD(B33,1)+MOD(C33,1)+MOD(D33,1)+MOD(E33,1)+MOD(F33,1)+MOD(G33,1)+MOD(H33,1)&lt;&gt;0,J33&lt;&gt;0,L33&lt;0),"Review counts","OK")))</x:f>
      </x:c>
      <x:c r="N33" s="18" t="n">
        <x:f>IF(A33="",0,IF(COUNT(B33:H33)=7,1,0))</x:f>
        <x:v>0</x:v>
      </x:c>
    </x:row>
    <x:row r="34" ht="25" customHeight="1">
      <x:c r="A34" s="16" t="n">
        <x:f>IF('Monthly summary'!$B$4="","",IF(DAY('Monthly summary'!$B$4)&lt;&gt;1,"",IF(28&lt;=DAY(DATE(YEAR('Monthly summary'!$B$4),MONTH('Monthly summary'!$B$4)+1,0)),'Monthly summary'!$B$4+27,"")))</x:f>
        <x:v>46293</x:v>
      </x:c>
      <x:c r="B34" s="17"/>
      <x:c r="C34" s="17"/>
      <x:c r="D34" s="17"/>
      <x:c r="E34" s="17"/>
      <x:c r="F34" s="17"/>
      <x:c r="G34" s="17"/>
      <x:c r="H34" s="17"/>
      <x:c r="I34" s="18" t="str">
        <x:f>IF(OR(A34="",COUNT(B34:D34)&lt;3),"",B34+C34-D34)</x:f>
      </x:c>
      <x:c r="J34" s="18" t="str">
        <x:f>IF(OR(I34="",E34=""),"",E34-I34)</x:f>
      </x:c>
      <x:c r="K34" s="18" t="str">
        <x:f>IF(OR(A34="",COUNT(F34:G34)&lt;2),"",F34-G34)</x:f>
      </x:c>
      <x:c r="L34" s="18" t="str">
        <x:f>IF(OR(K34="",E34="",H34=""),"",K34-E34-H34)</x:f>
      </x:c>
      <x:c r="M34" s="18" t="str">
        <x:f>IF(A34="",IF(COUNTA(B34:H34)&gt;0,"Outside month",""),IF(N34=0,IF(COUNTA(B34:H34)=0,"","Missing counts"),IF(OR(MIN(B34:H34)&lt;0,MOD(B34,1)+MOD(C34,1)+MOD(D34,1)+MOD(E34,1)+MOD(F34,1)+MOD(G34,1)+MOD(H34,1)&lt;&gt;0,J34&lt;&gt;0,L34&lt;0),"Review counts","OK")))</x:f>
      </x:c>
      <x:c r="N34" s="18" t="n">
        <x:f>IF(A34="",0,IF(COUNT(B34:H34)=7,1,0))</x:f>
        <x:v>0</x:v>
      </x:c>
    </x:row>
    <x:row r="35" ht="25" customHeight="1">
      <x:c r="A35" s="16" t="n">
        <x:f>IF('Monthly summary'!$B$4="","",IF(DAY('Monthly summary'!$B$4)&lt;&gt;1,"",IF(29&lt;=DAY(DATE(YEAR('Monthly summary'!$B$4),MONTH('Monthly summary'!$B$4)+1,0)),'Monthly summary'!$B$4+28,"")))</x:f>
        <x:v>46294</x:v>
      </x:c>
      <x:c r="B35" s="17"/>
      <x:c r="C35" s="17"/>
      <x:c r="D35" s="17"/>
      <x:c r="E35" s="17"/>
      <x:c r="F35" s="17"/>
      <x:c r="G35" s="17"/>
      <x:c r="H35" s="17"/>
      <x:c r="I35" s="18" t="str">
        <x:f>IF(OR(A35="",COUNT(B35:D35)&lt;3),"",B35+C35-D35)</x:f>
      </x:c>
      <x:c r="J35" s="18" t="str">
        <x:f>IF(OR(I35="",E35=""),"",E35-I35)</x:f>
      </x:c>
      <x:c r="K35" s="18" t="str">
        <x:f>IF(OR(A35="",COUNT(F35:G35)&lt;2),"",F35-G35)</x:f>
      </x:c>
      <x:c r="L35" s="18" t="str">
        <x:f>IF(OR(K35="",E35="",H35=""),"",K35-E35-H35)</x:f>
      </x:c>
      <x:c r="M35" s="18" t="str">
        <x:f>IF(A35="",IF(COUNTA(B35:H35)&gt;0,"Outside month",""),IF(N35=0,IF(COUNTA(B35:H35)=0,"","Missing counts"),IF(OR(MIN(B35:H35)&lt;0,MOD(B35,1)+MOD(C35,1)+MOD(D35,1)+MOD(E35,1)+MOD(F35,1)+MOD(G35,1)+MOD(H35,1)&lt;&gt;0,J35&lt;&gt;0,L35&lt;0),"Review counts","OK")))</x:f>
      </x:c>
      <x:c r="N35" s="18" t="n">
        <x:f>IF(A35="",0,IF(COUNT(B35:H35)=7,1,0))</x:f>
        <x:v>0</x:v>
      </x:c>
    </x:row>
    <x:row r="36" ht="25" customHeight="1">
      <x:c r="A36" s="16" t="n">
        <x:f>IF('Monthly summary'!$B$4="","",IF(DAY('Monthly summary'!$B$4)&lt;&gt;1,"",IF(30&lt;=DAY(DATE(YEAR('Monthly summary'!$B$4),MONTH('Monthly summary'!$B$4)+1,0)),'Monthly summary'!$B$4+29,"")))</x:f>
        <x:v>46295</x:v>
      </x:c>
      <x:c r="B36" s="17"/>
      <x:c r="C36" s="17"/>
      <x:c r="D36" s="17"/>
      <x:c r="E36" s="17"/>
      <x:c r="F36" s="17"/>
      <x:c r="G36" s="17"/>
      <x:c r="H36" s="17"/>
      <x:c r="I36" s="18" t="str">
        <x:f>IF(OR(A36="",COUNT(B36:D36)&lt;3),"",B36+C36-D36)</x:f>
      </x:c>
      <x:c r="J36" s="18" t="str">
        <x:f>IF(OR(I36="",E36=""),"",E36-I36)</x:f>
      </x:c>
      <x:c r="K36" s="18" t="str">
        <x:f>IF(OR(A36="",COUNT(F36:G36)&lt;2),"",F36-G36)</x:f>
      </x:c>
      <x:c r="L36" s="18" t="str">
        <x:f>IF(OR(K36="",E36="",H36=""),"",K36-E36-H36)</x:f>
      </x:c>
      <x:c r="M36" s="18" t="str">
        <x:f>IF(A36="",IF(COUNTA(B36:H36)&gt;0,"Outside month",""),IF(N36=0,IF(COUNTA(B36:H36)=0,"","Missing counts"),IF(OR(MIN(B36:H36)&lt;0,MOD(B36,1)+MOD(C36,1)+MOD(D36,1)+MOD(E36,1)+MOD(F36,1)+MOD(G36,1)+MOD(H36,1)&lt;&gt;0,J36&lt;&gt;0,L36&lt;0),"Review counts","OK")))</x:f>
      </x:c>
      <x:c r="N36" s="18" t="n">
        <x:f>IF(A36="",0,IF(COUNT(B36:H36)=7,1,0))</x:f>
        <x:v>0</x:v>
      </x:c>
    </x:row>
    <x:row r="37" ht="25" customHeight="1">
      <x:c r="A37" s="16" t="str">
        <x:f>IF('Monthly summary'!$B$4="","",IF(DAY('Monthly summary'!$B$4)&lt;&gt;1,"",IF(31&lt;=DAY(DATE(YEAR('Monthly summary'!$B$4),MONTH('Monthly summary'!$B$4)+1,0)),'Monthly summary'!$B$4+30,"")))</x:f>
      </x:c>
      <x:c r="B37" s="17"/>
      <x:c r="C37" s="17"/>
      <x:c r="D37" s="17"/>
      <x:c r="E37" s="17"/>
      <x:c r="F37" s="17"/>
      <x:c r="G37" s="17"/>
      <x:c r="H37" s="17"/>
      <x:c r="I37" s="18" t="str">
        <x:f>IF(OR(A37="",COUNT(B37:D37)&lt;3),"",B37+C37-D37)</x:f>
      </x:c>
      <x:c r="J37" s="18" t="str">
        <x:f>IF(OR(I37="",E37=""),"",E37-I37)</x:f>
      </x:c>
      <x:c r="K37" s="18" t="str">
        <x:f>IF(OR(A37="",COUNT(F37:G37)&lt;2),"",F37-G37)</x:f>
      </x:c>
      <x:c r="L37" s="18" t="str">
        <x:f>IF(OR(K37="",E37="",H37=""),"",K37-E37-H37)</x:f>
      </x:c>
      <x:c r="M37" s="18" t="str">
        <x:f>IF(A37="",IF(COUNTA(B37:H37)&gt;0,"Outside month",""),IF(N37=0,IF(COUNTA(B37:H37)=0,"","Missing counts"),IF(OR(MIN(B37:H37)&lt;0,MOD(B37,1)+MOD(C37,1)+MOD(D37,1)+MOD(E37,1)+MOD(F37,1)+MOD(G37,1)+MOD(H37,1)&lt;&gt;0,J37&lt;&gt;0,L37&lt;0),"Review counts","OK")))</x:f>
      </x:c>
      <x:c r="N37" s="18" t="n">
        <x:f>IF(A37="",0,IF(COUNT(B37:H37)=7,1,0))</x:f>
        <x:v>0</x:v>
      </x:c>
    </x:row>
    <x:row r="38" ht="2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</x:row>
    <x:row r="39" ht="2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</x:row>
    <x:row r="40" ht="25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</x:row>
    <x:row r="41" ht="25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</x:row>
    <x:row r="42" ht="25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</x:row>
    <x:row r="43" ht="25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</x:row>
    <x:row r="44" ht="25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</x:row>
    <x:row r="45" ht="25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</x:row>
  </x:sheetData>
  <x:conditionalFormatting sqref="M7:M37">
    <x:cfRule type="expression" dxfId="0" priority="1">
      <x:formula>AND(M7&lt;&gt;"OK",M7&lt;&gt;"")</x:formula>
    </x:cfRule>
  </x:conditionalFormatting>
  <x:dataValidations count="1">
    <x:dataValidation type="whole" operator="between" sqref="B7:H37">
      <x:formula1>0</x:formula1>
      <x:formula2>1000000</x:formula2>
    </x:dataValidation>
  </x:dataValidations>
  <x:pageMargins left="0.35" right="0.35" top="0.45" bottom="0.45" header="0.2" footer="0.2"/>
  <x:pageSetup paperSize="3" orientation="landscape" fitToWidth="1" fitToHeight="0"/>
</x:worksheet>
</file>

<file path=xl/worksheets/sheet3.xml><?xml version="1.0" encoding="utf-8"?>
<x:worksheet xmlns:x="http://schemas.openxmlformats.org/spreadsheetml/2006/main">
  <x:sheetPr>
    <x:pageSetUpPr fitToPage="1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7" hidden="0" customWidth="1"/>
    <x:col min="2" max="2" width="12" hidden="0" customWidth="1"/>
    <x:col min="3" max="3" width="12" hidden="0" customWidth="1"/>
    <x:col min="4" max="4" width="12" hidden="0" customWidth="1"/>
    <x:col min="5" max="5" width="14" hidden="0" customWidth="1"/>
    <x:col min="6" max="6" width="12" hidden="0" customWidth="1"/>
    <x:col min="7" max="7" width="13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2" hidden="0" customWidth="1"/>
    <x:col min="13" max="13" width="24" hidden="0" customWidth="1"/>
    <x:col min="14" max="14" width="14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30" customHeight="1">
      <x:c r="A2" s="3" t="str">
        <x:v>Fictional nightly census example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 ht="25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 ht="25" customHeight="1">
      <x:c r="A4" s="2" t="str">
        <x:v>Enter counts in B–H (amber). Read results in I–N (gray). Use one consistent count time.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25" customHeight="1">
      <x:c r="A5" s="2" t="str">
        <x:v>Do not sort the dated log. Copy a fresh workbook for a new month. See Instructions for definitions.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</x:row>
    <x:row r="6" ht="42" customHeight="1">
      <x:c r="A6" s="10" t="str">
        <x:v>Night</x:v>
      </x:c>
      <x:c r="B6" s="10" t="str">
        <x:v>Starting</x:v>
      </x:c>
      <x:c r="C6" s="10" t="str">
        <x:v>Admissions</x:v>
      </x:c>
      <x:c r="D6" s="10" t="str">
        <x:v>Departures</x:v>
      </x:c>
      <x:c r="E6" s="10" t="str">
        <x:v>Observed ending</x:v>
      </x:c>
      <x:c r="F6" s="10" t="str">
        <x:v>Total beds</x:v>
      </x:c>
      <x:c r="G6" s="10" t="str">
        <x:v>Out of service</x:v>
      </x:c>
      <x:c r="H6" s="10" t="str">
        <x:v>Unoccupied holds</x:v>
      </x:c>
      <x:c r="I6" s="10" t="str">
        <x:v>Expected ending</x:v>
      </x:c>
      <x:c r="J6" s="10" t="str">
        <x:v>Count difference</x:v>
      </x:c>
      <x:c r="K6" s="10" t="str">
        <x:v>Operational beds</x:v>
      </x:c>
      <x:c r="L6" s="10" t="str">
        <x:v>Open beds</x:v>
      </x:c>
      <x:c r="M6" s="10" t="str">
        <x:v>Review</x:v>
      </x:c>
      <x:c r="N6" s="10" t="str">
        <x:v>Complete inputs</x:v>
      </x:c>
    </x:row>
    <x:row r="7" ht="25" customHeight="1">
      <x:c r="A7" s="16" t="n">
        <x:v>46273</x:v>
      </x:c>
      <x:c r="B7" s="17" t="n">
        <x:v>18</x:v>
      </x:c>
      <x:c r="C7" s="17" t="n">
        <x:v>3</x:v>
      </x:c>
      <x:c r="D7" s="17" t="n">
        <x:v>2</x:v>
      </x:c>
      <x:c r="E7" s="17" t="n">
        <x:v>19</x:v>
      </x:c>
      <x:c r="F7" s="17" t="n">
        <x:v>24</x:v>
      </x:c>
      <x:c r="G7" s="17" t="n">
        <x:v>2</x:v>
      </x:c>
      <x:c r="H7" s="17" t="n">
        <x:v>1</x:v>
      </x:c>
      <x:c r="I7" s="18" t="n">
        <x:f>IF(OR(A7="",COUNT(B7:D7)&lt;3),"",B7+C7-D7)</x:f>
        <x:v>19</x:v>
      </x:c>
      <x:c r="J7" s="18" t="n">
        <x:f>IF(OR(I7="",E7=""),"",E7-I7)</x:f>
        <x:v>0</x:v>
      </x:c>
      <x:c r="K7" s="18" t="n">
        <x:f>IF(OR(A7="",COUNT(F7:G7)&lt;2),"",F7-G7)</x:f>
        <x:v>22</x:v>
      </x:c>
      <x:c r="L7" s="18" t="n">
        <x:f>IF(OR(K7="",E7="",H7=""),"",K7-E7-H7)</x:f>
        <x:v>2</x:v>
      </x:c>
      <x:c r="M7" s="18" t="str">
        <x:f>IF(A7="",IF(COUNTA(B7:H7)&gt;0,"Outside month",""),IF(N7=0,IF(COUNTA(B7:H7)=0,"","Missing counts"),IF(OR(MIN(B7:H7)&lt;0,MOD(B7,1)+MOD(C7,1)+MOD(D7,1)+MOD(E7,1)+MOD(F7,1)+MOD(G7,1)+MOD(H7,1)&lt;&gt;0,J7&lt;&gt;0,L7&lt;0),"Review counts","OK")))</x:f>
        <x:v>OK</x:v>
      </x:c>
      <x:c r="N7" s="18" t="n">
        <x:f>IF(A7="",0,IF(COUNT(B7:H7)=7,1,0))</x:f>
        <x:v>1</x:v>
      </x:c>
    </x:row>
    <x:row r="8" ht="25" customHeight="1">
      <x:c r="A8" s="2"/>
      <x:c r="B8" s="11"/>
      <x:c r="C8" s="11"/>
      <x:c r="D8" s="11"/>
      <x:c r="E8" s="11"/>
      <x:c r="F8" s="11"/>
      <x:c r="G8" s="11"/>
      <x:c r="H8" s="11"/>
      <x:c r="I8" s="12" t="str">
        <x:f>IF(OR(A8="",COUNT(B8:D8)&lt;3),"",B8+C8-D8)</x:f>
      </x:c>
      <x:c r="J8" s="12" t="str">
        <x:f>IF(OR(I8="",E8=""),"",E8-I8)</x:f>
      </x:c>
      <x:c r="K8" s="12" t="str">
        <x:f>IF(OR(A8="",COUNT(F8:G8)&lt;2),"",F8-G8)</x:f>
      </x:c>
      <x:c r="L8" s="12" t="str">
        <x:f>IF(OR(K8="",E8="",H8=""),"",K8-E8-H8)</x:f>
      </x:c>
      <x:c r="M8" s="12" t="str">
        <x:f>IF(A8="",IF(COUNTA(B8:H8)&gt;0,"Outside month",""),IF(N8=0,IF(COUNTA(B8:H8)=0,"","Missing counts"),IF(OR(MIN(B8:H8)&lt;0,MOD(B8,1)+MOD(C8,1)+MOD(D8,1)+MOD(E8,1)+MOD(F8,1)+MOD(G8,1)+MOD(H8,1)&lt;&gt;0,J8&lt;&gt;0,L8&lt;0),"Review counts","OK")))</x:f>
      </x:c>
      <x:c r="N8" s="12" t="n">
        <x:f>IF(A8="",0,IF(COUNT(B8:H8)=7,1,0))</x:f>
        <x:v>0</x:v>
      </x:c>
    </x:row>
    <x:row r="9" ht="25" customHeight="1">
      <x:c r="A9" s="2"/>
      <x:c r="B9" s="11"/>
      <x:c r="C9" s="11"/>
      <x:c r="D9" s="11"/>
      <x:c r="E9" s="11"/>
      <x:c r="F9" s="11"/>
      <x:c r="G9" s="11"/>
      <x:c r="H9" s="11"/>
      <x:c r="I9" s="12" t="str">
        <x:f>IF(OR(A9="",COUNT(B9:D9)&lt;3),"",B9+C9-D9)</x:f>
      </x:c>
      <x:c r="J9" s="12" t="str">
        <x:f>IF(OR(I9="",E9=""),"",E9-I9)</x:f>
      </x:c>
      <x:c r="K9" s="12" t="str">
        <x:f>IF(OR(A9="",COUNT(F9:G9)&lt;2),"",F9-G9)</x:f>
      </x:c>
      <x:c r="L9" s="12" t="str">
        <x:f>IF(OR(K9="",E9="",H9=""),"",K9-E9-H9)</x:f>
      </x:c>
      <x:c r="M9" s="12" t="str">
        <x:f>IF(A9="",IF(COUNTA(B9:H9)&gt;0,"Outside month",""),IF(N9=0,IF(COUNTA(B9:H9)=0,"","Missing counts"),IF(OR(MIN(B9:H9)&lt;0,MOD(B9,1)+MOD(C9,1)+MOD(D9,1)+MOD(E9,1)+MOD(F9,1)+MOD(G9,1)+MOD(H9,1)&lt;&gt;0,J9&lt;&gt;0,L9&lt;0),"Review counts","OK")))</x:f>
      </x:c>
      <x:c r="N9" s="12" t="n">
        <x:f>IF(A9="",0,IF(COUNT(B9:H9)=7,1,0))</x:f>
        <x:v>0</x:v>
      </x:c>
    </x:row>
    <x:row r="10" ht="25" customHeight="1">
      <x:c r="A10" s="2"/>
      <x:c r="B10" s="11"/>
      <x:c r="C10" s="11"/>
      <x:c r="D10" s="11"/>
      <x:c r="E10" s="11"/>
      <x:c r="F10" s="11"/>
      <x:c r="G10" s="11"/>
      <x:c r="H10" s="11"/>
      <x:c r="I10" s="12" t="str">
        <x:f>IF(OR(A10="",COUNT(B10:D10)&lt;3),"",B10+C10-D10)</x:f>
      </x:c>
      <x:c r="J10" s="12" t="str">
        <x:f>IF(OR(I10="",E10=""),"",E10-I10)</x:f>
      </x:c>
      <x:c r="K10" s="12" t="str">
        <x:f>IF(OR(A10="",COUNT(F10:G10)&lt;2),"",F10-G10)</x:f>
      </x:c>
      <x:c r="L10" s="12" t="str">
        <x:f>IF(OR(K10="",E10="",H10=""),"",K10-E10-H10)</x:f>
      </x:c>
      <x:c r="M10" s="12" t="str">
        <x:f>IF(A10="",IF(COUNTA(B10:H10)&gt;0,"Outside month",""),IF(N10=0,IF(COUNTA(B10:H10)=0,"","Missing counts"),IF(OR(MIN(B10:H10)&lt;0,MOD(B10,1)+MOD(C10,1)+MOD(D10,1)+MOD(E10,1)+MOD(F10,1)+MOD(G10,1)+MOD(H10,1)&lt;&gt;0,J10&lt;&gt;0,L10&lt;0),"Review counts","OK")))</x:f>
      </x:c>
      <x:c r="N10" s="12" t="n">
        <x:f>IF(A10="",0,IF(COUNT(B10:H10)=7,1,0))</x:f>
        <x:v>0</x:v>
      </x:c>
    </x:row>
    <x:row r="11" ht="25" customHeight="1">
      <x:c r="A11" s="2"/>
      <x:c r="B11" s="11"/>
      <x:c r="C11" s="11"/>
      <x:c r="D11" s="11"/>
      <x:c r="E11" s="11"/>
      <x:c r="F11" s="11"/>
      <x:c r="G11" s="11"/>
      <x:c r="H11" s="11"/>
      <x:c r="I11" s="12" t="str">
        <x:f>IF(OR(A11="",COUNT(B11:D11)&lt;3),"",B11+C11-D11)</x:f>
      </x:c>
      <x:c r="J11" s="12" t="str">
        <x:f>IF(OR(I11="",E11=""),"",E11-I11)</x:f>
      </x:c>
      <x:c r="K11" s="12" t="str">
        <x:f>IF(OR(A11="",COUNT(F11:G11)&lt;2),"",F11-G11)</x:f>
      </x:c>
      <x:c r="L11" s="12" t="str">
        <x:f>IF(OR(K11="",E11="",H11=""),"",K11-E11-H11)</x:f>
      </x:c>
      <x:c r="M11" s="12" t="str">
        <x:f>IF(A11="",IF(COUNTA(B11:H11)&gt;0,"Outside month",""),IF(N11=0,IF(COUNTA(B11:H11)=0,"","Missing counts"),IF(OR(MIN(B11:H11)&lt;0,MOD(B11,1)+MOD(C11,1)+MOD(D11,1)+MOD(E11,1)+MOD(F11,1)+MOD(G11,1)+MOD(H11,1)&lt;&gt;0,J11&lt;&gt;0,L11&lt;0),"Review counts","OK")))</x:f>
      </x:c>
      <x:c r="N11" s="12" t="n">
        <x:f>IF(A11="",0,IF(COUNT(B11:H11)=7,1,0))</x:f>
        <x:v>0</x:v>
      </x:c>
    </x:row>
    <x:row r="12" ht="25" customHeight="1">
      <x:c r="A12" s="2"/>
      <x:c r="B12" s="11"/>
      <x:c r="C12" s="11"/>
      <x:c r="D12" s="11"/>
      <x:c r="E12" s="11"/>
      <x:c r="F12" s="11"/>
      <x:c r="G12" s="11"/>
      <x:c r="H12" s="11"/>
      <x:c r="I12" s="12" t="str">
        <x:f>IF(OR(A12="",COUNT(B12:D12)&lt;3),"",B12+C12-D12)</x:f>
      </x:c>
      <x:c r="J12" s="12" t="str">
        <x:f>IF(OR(I12="",E12=""),"",E12-I12)</x:f>
      </x:c>
      <x:c r="K12" s="12" t="str">
        <x:f>IF(OR(A12="",COUNT(F12:G12)&lt;2),"",F12-G12)</x:f>
      </x:c>
      <x:c r="L12" s="12" t="str">
        <x:f>IF(OR(K12="",E12="",H12=""),"",K12-E12-H12)</x:f>
      </x:c>
      <x:c r="M12" s="12" t="str">
        <x:f>IF(A12="",IF(COUNTA(B12:H12)&gt;0,"Outside month",""),IF(N12=0,IF(COUNTA(B12:H12)=0,"","Missing counts"),IF(OR(MIN(B12:H12)&lt;0,MOD(B12,1)+MOD(C12,1)+MOD(D12,1)+MOD(E12,1)+MOD(F12,1)+MOD(G12,1)+MOD(H12,1)&lt;&gt;0,J12&lt;&gt;0,L12&lt;0),"Review counts","OK")))</x:f>
      </x:c>
      <x:c r="N12" s="12" t="n">
        <x:f>IF(A12="",0,IF(COUNT(B12:H12)=7,1,0))</x:f>
        <x:v>0</x:v>
      </x:c>
    </x:row>
    <x:row r="13" ht="25" customHeight="1">
      <x:c r="A13" s="2"/>
      <x:c r="B13" s="11"/>
      <x:c r="C13" s="11"/>
      <x:c r="D13" s="11"/>
      <x:c r="E13" s="11"/>
      <x:c r="F13" s="11"/>
      <x:c r="G13" s="11"/>
      <x:c r="H13" s="11"/>
      <x:c r="I13" s="12" t="str">
        <x:f>IF(OR(A13="",COUNT(B13:D13)&lt;3),"",B13+C13-D13)</x:f>
      </x:c>
      <x:c r="J13" s="12" t="str">
        <x:f>IF(OR(I13="",E13=""),"",E13-I13)</x:f>
      </x:c>
      <x:c r="K13" s="12" t="str">
        <x:f>IF(OR(A13="",COUNT(F13:G13)&lt;2),"",F13-G13)</x:f>
      </x:c>
      <x:c r="L13" s="12" t="str">
        <x:f>IF(OR(K13="",E13="",H13=""),"",K13-E13-H13)</x:f>
      </x:c>
      <x:c r="M13" s="12" t="str">
        <x:f>IF(A13="",IF(COUNTA(B13:H13)&gt;0,"Outside month",""),IF(N13=0,IF(COUNTA(B13:H13)=0,"","Missing counts"),IF(OR(MIN(B13:H13)&lt;0,MOD(B13,1)+MOD(C13,1)+MOD(D13,1)+MOD(E13,1)+MOD(F13,1)+MOD(G13,1)+MOD(H13,1)&lt;&gt;0,J13&lt;&gt;0,L13&lt;0),"Review counts","OK")))</x:f>
      </x:c>
      <x:c r="N13" s="12" t="n">
        <x:f>IF(A13="",0,IF(COUNT(B13:H13)=7,1,0))</x:f>
        <x:v>0</x:v>
      </x:c>
    </x:row>
    <x:row r="14" ht="25" customHeight="1">
      <x:c r="A14" s="2"/>
      <x:c r="B14" s="11"/>
      <x:c r="C14" s="11"/>
      <x:c r="D14" s="11"/>
      <x:c r="E14" s="11"/>
      <x:c r="F14" s="11"/>
      <x:c r="G14" s="11"/>
      <x:c r="H14" s="11"/>
      <x:c r="I14" s="12" t="str">
        <x:f>IF(OR(A14="",COUNT(B14:D14)&lt;3),"",B14+C14-D14)</x:f>
      </x:c>
      <x:c r="J14" s="12" t="str">
        <x:f>IF(OR(I14="",E14=""),"",E14-I14)</x:f>
      </x:c>
      <x:c r="K14" s="12" t="str">
        <x:f>IF(OR(A14="",COUNT(F14:G14)&lt;2),"",F14-G14)</x:f>
      </x:c>
      <x:c r="L14" s="12" t="str">
        <x:f>IF(OR(K14="",E14="",H14=""),"",K14-E14-H14)</x:f>
      </x:c>
      <x:c r="M14" s="12" t="str">
        <x:f>IF(A14="",IF(COUNTA(B14:H14)&gt;0,"Outside month",""),IF(N14=0,IF(COUNTA(B14:H14)=0,"","Missing counts"),IF(OR(MIN(B14:H14)&lt;0,MOD(B14,1)+MOD(C14,1)+MOD(D14,1)+MOD(E14,1)+MOD(F14,1)+MOD(G14,1)+MOD(H14,1)&lt;&gt;0,J14&lt;&gt;0,L14&lt;0),"Review counts","OK")))</x:f>
      </x:c>
      <x:c r="N14" s="12" t="n">
        <x:f>IF(A14="",0,IF(COUNT(B14:H14)=7,1,0))</x:f>
        <x:v>0</x:v>
      </x:c>
    </x:row>
    <x:row r="15" ht="25" customHeight="1">
      <x:c r="A15" s="2"/>
      <x:c r="B15" s="11"/>
      <x:c r="C15" s="11"/>
      <x:c r="D15" s="11"/>
      <x:c r="E15" s="11"/>
      <x:c r="F15" s="11"/>
      <x:c r="G15" s="11"/>
      <x:c r="H15" s="11"/>
      <x:c r="I15" s="12" t="str">
        <x:f>IF(OR(A15="",COUNT(B15:D15)&lt;3),"",B15+C15-D15)</x:f>
      </x:c>
      <x:c r="J15" s="12" t="str">
        <x:f>IF(OR(I15="",E15=""),"",E15-I15)</x:f>
      </x:c>
      <x:c r="K15" s="12" t="str">
        <x:f>IF(OR(A15="",COUNT(F15:G15)&lt;2),"",F15-G15)</x:f>
      </x:c>
      <x:c r="L15" s="12" t="str">
        <x:f>IF(OR(K15="",E15="",H15=""),"",K15-E15-H15)</x:f>
      </x:c>
      <x:c r="M15" s="12" t="str">
        <x:f>IF(A15="",IF(COUNTA(B15:H15)&gt;0,"Outside month",""),IF(N15=0,IF(COUNTA(B15:H15)=0,"","Missing counts"),IF(OR(MIN(B15:H15)&lt;0,MOD(B15,1)+MOD(C15,1)+MOD(D15,1)+MOD(E15,1)+MOD(F15,1)+MOD(G15,1)+MOD(H15,1)&lt;&gt;0,J15&lt;&gt;0,L15&lt;0),"Review counts","OK")))</x:f>
      </x:c>
      <x:c r="N15" s="12" t="n">
        <x:f>IF(A15="",0,IF(COUNT(B15:H15)=7,1,0))</x:f>
        <x:v>0</x:v>
      </x:c>
    </x:row>
    <x:row r="16" ht="25" customHeight="1">
      <x:c r="A16" s="2"/>
      <x:c r="B16" s="11"/>
      <x:c r="C16" s="11"/>
      <x:c r="D16" s="11"/>
      <x:c r="E16" s="11"/>
      <x:c r="F16" s="11"/>
      <x:c r="G16" s="11"/>
      <x:c r="H16" s="11"/>
      <x:c r="I16" s="12" t="str">
        <x:f>IF(OR(A16="",COUNT(B16:D16)&lt;3),"",B16+C16-D16)</x:f>
      </x:c>
      <x:c r="J16" s="12" t="str">
        <x:f>IF(OR(I16="",E16=""),"",E16-I16)</x:f>
      </x:c>
      <x:c r="K16" s="12" t="str">
        <x:f>IF(OR(A16="",COUNT(F16:G16)&lt;2),"",F16-G16)</x:f>
      </x:c>
      <x:c r="L16" s="12" t="str">
        <x:f>IF(OR(K16="",E16="",H16=""),"",K16-E16-H16)</x:f>
      </x:c>
      <x:c r="M16" s="12" t="str">
        <x:f>IF(A16="",IF(COUNTA(B16:H16)&gt;0,"Outside month",""),IF(N16=0,IF(COUNTA(B16:H16)=0,"","Missing counts"),IF(OR(MIN(B16:H16)&lt;0,MOD(B16,1)+MOD(C16,1)+MOD(D16,1)+MOD(E16,1)+MOD(F16,1)+MOD(G16,1)+MOD(H16,1)&lt;&gt;0,J16&lt;&gt;0,L16&lt;0),"Review counts","OK")))</x:f>
      </x:c>
      <x:c r="N16" s="12" t="n">
        <x:f>IF(A16="",0,IF(COUNT(B16:H16)=7,1,0))</x:f>
        <x:v>0</x:v>
      </x:c>
    </x:row>
    <x:row r="17" ht="25" customHeight="1">
      <x:c r="A17" s="2"/>
      <x:c r="B17" s="11"/>
      <x:c r="C17" s="11"/>
      <x:c r="D17" s="11"/>
      <x:c r="E17" s="11"/>
      <x:c r="F17" s="11"/>
      <x:c r="G17" s="11"/>
      <x:c r="H17" s="11"/>
      <x:c r="I17" s="12" t="str">
        <x:f>IF(OR(A17="",COUNT(B17:D17)&lt;3),"",B17+C17-D17)</x:f>
      </x:c>
      <x:c r="J17" s="12" t="str">
        <x:f>IF(OR(I17="",E17=""),"",E17-I17)</x:f>
      </x:c>
      <x:c r="K17" s="12" t="str">
        <x:f>IF(OR(A17="",COUNT(F17:G17)&lt;2),"",F17-G17)</x:f>
      </x:c>
      <x:c r="L17" s="12" t="str">
        <x:f>IF(OR(K17="",E17="",H17=""),"",K17-E17-H17)</x:f>
      </x:c>
      <x:c r="M17" s="12" t="str">
        <x:f>IF(A17="",IF(COUNTA(B17:H17)&gt;0,"Outside month",""),IF(N17=0,IF(COUNTA(B17:H17)=0,"","Missing counts"),IF(OR(MIN(B17:H17)&lt;0,MOD(B17,1)+MOD(C17,1)+MOD(D17,1)+MOD(E17,1)+MOD(F17,1)+MOD(G17,1)+MOD(H17,1)&lt;&gt;0,J17&lt;&gt;0,L17&lt;0),"Review counts","OK")))</x:f>
      </x:c>
      <x:c r="N17" s="12" t="n">
        <x:f>IF(A17="",0,IF(COUNT(B17:H17)=7,1,0))</x:f>
        <x:v>0</x:v>
      </x:c>
    </x:row>
    <x:row r="18" ht="25" customHeight="1">
      <x:c r="A18" s="2"/>
      <x:c r="B18" s="11"/>
      <x:c r="C18" s="11"/>
      <x:c r="D18" s="11"/>
      <x:c r="E18" s="11"/>
      <x:c r="F18" s="11"/>
      <x:c r="G18" s="11"/>
      <x:c r="H18" s="11"/>
      <x:c r="I18" s="12" t="str">
        <x:f>IF(OR(A18="",COUNT(B18:D18)&lt;3),"",B18+C18-D18)</x:f>
      </x:c>
      <x:c r="J18" s="12" t="str">
        <x:f>IF(OR(I18="",E18=""),"",E18-I18)</x:f>
      </x:c>
      <x:c r="K18" s="12" t="str">
        <x:f>IF(OR(A18="",COUNT(F18:G18)&lt;2),"",F18-G18)</x:f>
      </x:c>
      <x:c r="L18" s="12" t="str">
        <x:f>IF(OR(K18="",E18="",H18=""),"",K18-E18-H18)</x:f>
      </x:c>
      <x:c r="M18" s="12" t="str">
        <x:f>IF(A18="",IF(COUNTA(B18:H18)&gt;0,"Outside month",""),IF(N18=0,IF(COUNTA(B18:H18)=0,"","Missing counts"),IF(OR(MIN(B18:H18)&lt;0,MOD(B18,1)+MOD(C18,1)+MOD(D18,1)+MOD(E18,1)+MOD(F18,1)+MOD(G18,1)+MOD(H18,1)&lt;&gt;0,J18&lt;&gt;0,L18&lt;0),"Review counts","OK")))</x:f>
      </x:c>
      <x:c r="N18" s="12" t="n">
        <x:f>IF(A18="",0,IF(COUNT(B18:H18)=7,1,0))</x:f>
        <x:v>0</x:v>
      </x:c>
    </x:row>
    <x:row r="19" ht="25" customHeight="1">
      <x:c r="A19" s="2"/>
      <x:c r="B19" s="11"/>
      <x:c r="C19" s="11"/>
      <x:c r="D19" s="11"/>
      <x:c r="E19" s="11"/>
      <x:c r="F19" s="11"/>
      <x:c r="G19" s="11"/>
      <x:c r="H19" s="11"/>
      <x:c r="I19" s="12" t="str">
        <x:f>IF(OR(A19="",COUNT(B19:D19)&lt;3),"",B19+C19-D19)</x:f>
      </x:c>
      <x:c r="J19" s="12" t="str">
        <x:f>IF(OR(I19="",E19=""),"",E19-I19)</x:f>
      </x:c>
      <x:c r="K19" s="12" t="str">
        <x:f>IF(OR(A19="",COUNT(F19:G19)&lt;2),"",F19-G19)</x:f>
      </x:c>
      <x:c r="L19" s="12" t="str">
        <x:f>IF(OR(K19="",E19="",H19=""),"",K19-E19-H19)</x:f>
      </x:c>
      <x:c r="M19" s="12" t="str">
        <x:f>IF(A19="",IF(COUNTA(B19:H19)&gt;0,"Outside month",""),IF(N19=0,IF(COUNTA(B19:H19)=0,"","Missing counts"),IF(OR(MIN(B19:H19)&lt;0,MOD(B19,1)+MOD(C19,1)+MOD(D19,1)+MOD(E19,1)+MOD(F19,1)+MOD(G19,1)+MOD(H19,1)&lt;&gt;0,J19&lt;&gt;0,L19&lt;0),"Review counts","OK")))</x:f>
      </x:c>
      <x:c r="N19" s="12" t="n">
        <x:f>IF(A19="",0,IF(COUNT(B19:H19)=7,1,0))</x:f>
        <x:v>0</x:v>
      </x:c>
    </x:row>
    <x:row r="20" ht="25" customHeight="1">
      <x:c r="A20" s="2"/>
      <x:c r="B20" s="11"/>
      <x:c r="C20" s="11"/>
      <x:c r="D20" s="11"/>
      <x:c r="E20" s="11"/>
      <x:c r="F20" s="11"/>
      <x:c r="G20" s="11"/>
      <x:c r="H20" s="11"/>
      <x:c r="I20" s="12" t="str">
        <x:f>IF(OR(A20="",COUNT(B20:D20)&lt;3),"",B20+C20-D20)</x:f>
      </x:c>
      <x:c r="J20" s="12" t="str">
        <x:f>IF(OR(I20="",E20=""),"",E20-I20)</x:f>
      </x:c>
      <x:c r="K20" s="12" t="str">
        <x:f>IF(OR(A20="",COUNT(F20:G20)&lt;2),"",F20-G20)</x:f>
      </x:c>
      <x:c r="L20" s="12" t="str">
        <x:f>IF(OR(K20="",E20="",H20=""),"",K20-E20-H20)</x:f>
      </x:c>
      <x:c r="M20" s="12" t="str">
        <x:f>IF(A20="",IF(COUNTA(B20:H20)&gt;0,"Outside month",""),IF(N20=0,IF(COUNTA(B20:H20)=0,"","Missing counts"),IF(OR(MIN(B20:H20)&lt;0,MOD(B20,1)+MOD(C20,1)+MOD(D20,1)+MOD(E20,1)+MOD(F20,1)+MOD(G20,1)+MOD(H20,1)&lt;&gt;0,J20&lt;&gt;0,L20&lt;0),"Review counts","OK")))</x:f>
      </x:c>
      <x:c r="N20" s="12" t="n">
        <x:f>IF(A20="",0,IF(COUNT(B20:H20)=7,1,0))</x:f>
        <x:v>0</x:v>
      </x:c>
    </x:row>
    <x:row r="21" ht="25" customHeight="1">
      <x:c r="A21" s="2"/>
      <x:c r="B21" s="11"/>
      <x:c r="C21" s="11"/>
      <x:c r="D21" s="11"/>
      <x:c r="E21" s="11"/>
      <x:c r="F21" s="11"/>
      <x:c r="G21" s="11"/>
      <x:c r="H21" s="11"/>
      <x:c r="I21" s="12" t="str">
        <x:f>IF(OR(A21="",COUNT(B21:D21)&lt;3),"",B21+C21-D21)</x:f>
      </x:c>
      <x:c r="J21" s="12" t="str">
        <x:f>IF(OR(I21="",E21=""),"",E21-I21)</x:f>
      </x:c>
      <x:c r="K21" s="12" t="str">
        <x:f>IF(OR(A21="",COUNT(F21:G21)&lt;2),"",F21-G21)</x:f>
      </x:c>
      <x:c r="L21" s="12" t="str">
        <x:f>IF(OR(K21="",E21="",H21=""),"",K21-E21-H21)</x:f>
      </x:c>
      <x:c r="M21" s="12" t="str">
        <x:f>IF(A21="",IF(COUNTA(B21:H21)&gt;0,"Outside month",""),IF(N21=0,IF(COUNTA(B21:H21)=0,"","Missing counts"),IF(OR(MIN(B21:H21)&lt;0,MOD(B21,1)+MOD(C21,1)+MOD(D21,1)+MOD(E21,1)+MOD(F21,1)+MOD(G21,1)+MOD(H21,1)&lt;&gt;0,J21&lt;&gt;0,L21&lt;0),"Review counts","OK")))</x:f>
      </x:c>
      <x:c r="N21" s="12" t="n">
        <x:f>IF(A21="",0,IF(COUNT(B21:H21)=7,1,0))</x:f>
        <x:v>0</x:v>
      </x:c>
    </x:row>
    <x:row r="22" ht="25" customHeight="1">
      <x:c r="A22" s="2"/>
      <x:c r="B22" s="11"/>
      <x:c r="C22" s="11"/>
      <x:c r="D22" s="11"/>
      <x:c r="E22" s="11"/>
      <x:c r="F22" s="11"/>
      <x:c r="G22" s="11"/>
      <x:c r="H22" s="11"/>
      <x:c r="I22" s="12" t="str">
        <x:f>IF(OR(A22="",COUNT(B22:D22)&lt;3),"",B22+C22-D22)</x:f>
      </x:c>
      <x:c r="J22" s="12" t="str">
        <x:f>IF(OR(I22="",E22=""),"",E22-I22)</x:f>
      </x:c>
      <x:c r="K22" s="12" t="str">
        <x:f>IF(OR(A22="",COUNT(F22:G22)&lt;2),"",F22-G22)</x:f>
      </x:c>
      <x:c r="L22" s="12" t="str">
        <x:f>IF(OR(K22="",E22="",H22=""),"",K22-E22-H22)</x:f>
      </x:c>
      <x:c r="M22" s="12" t="str">
        <x:f>IF(A22="",IF(COUNTA(B22:H22)&gt;0,"Outside month",""),IF(N22=0,IF(COUNTA(B22:H22)=0,"","Missing counts"),IF(OR(MIN(B22:H22)&lt;0,MOD(B22,1)+MOD(C22,1)+MOD(D22,1)+MOD(E22,1)+MOD(F22,1)+MOD(G22,1)+MOD(H22,1)&lt;&gt;0,J22&lt;&gt;0,L22&lt;0),"Review counts","OK")))</x:f>
      </x:c>
      <x:c r="N22" s="12" t="n">
        <x:f>IF(A22="",0,IF(COUNT(B22:H22)=7,1,0))</x:f>
        <x:v>0</x:v>
      </x:c>
    </x:row>
    <x:row r="23" ht="25" customHeight="1">
      <x:c r="A23" s="2"/>
      <x:c r="B23" s="11"/>
      <x:c r="C23" s="11"/>
      <x:c r="D23" s="11"/>
      <x:c r="E23" s="11"/>
      <x:c r="F23" s="11"/>
      <x:c r="G23" s="11"/>
      <x:c r="H23" s="11"/>
      <x:c r="I23" s="12" t="str">
        <x:f>IF(OR(A23="",COUNT(B23:D23)&lt;3),"",B23+C23-D23)</x:f>
      </x:c>
      <x:c r="J23" s="12" t="str">
        <x:f>IF(OR(I23="",E23=""),"",E23-I23)</x:f>
      </x:c>
      <x:c r="K23" s="12" t="str">
        <x:f>IF(OR(A23="",COUNT(F23:G23)&lt;2),"",F23-G23)</x:f>
      </x:c>
      <x:c r="L23" s="12" t="str">
        <x:f>IF(OR(K23="",E23="",H23=""),"",K23-E23-H23)</x:f>
      </x:c>
      <x:c r="M23" s="12" t="str">
        <x:f>IF(A23="",IF(COUNTA(B23:H23)&gt;0,"Outside month",""),IF(N23=0,IF(COUNTA(B23:H23)=0,"","Missing counts"),IF(OR(MIN(B23:H23)&lt;0,MOD(B23,1)+MOD(C23,1)+MOD(D23,1)+MOD(E23,1)+MOD(F23,1)+MOD(G23,1)+MOD(H23,1)&lt;&gt;0,J23&lt;&gt;0,L23&lt;0),"Review counts","OK")))</x:f>
      </x:c>
      <x:c r="N23" s="12" t="n">
        <x:f>IF(A23="",0,IF(COUNT(B23:H23)=7,1,0))</x:f>
        <x:v>0</x:v>
      </x:c>
    </x:row>
    <x:row r="24" ht="25" customHeight="1">
      <x:c r="A24" s="2"/>
      <x:c r="B24" s="11"/>
      <x:c r="C24" s="11"/>
      <x:c r="D24" s="11"/>
      <x:c r="E24" s="11"/>
      <x:c r="F24" s="11"/>
      <x:c r="G24" s="11"/>
      <x:c r="H24" s="11"/>
      <x:c r="I24" s="12" t="str">
        <x:f>IF(OR(A24="",COUNT(B24:D24)&lt;3),"",B24+C24-D24)</x:f>
      </x:c>
      <x:c r="J24" s="12" t="str">
        <x:f>IF(OR(I24="",E24=""),"",E24-I24)</x:f>
      </x:c>
      <x:c r="K24" s="12" t="str">
        <x:f>IF(OR(A24="",COUNT(F24:G24)&lt;2),"",F24-G24)</x:f>
      </x:c>
      <x:c r="L24" s="12" t="str">
        <x:f>IF(OR(K24="",E24="",H24=""),"",K24-E24-H24)</x:f>
      </x:c>
      <x:c r="M24" s="12" t="str">
        <x:f>IF(A24="",IF(COUNTA(B24:H24)&gt;0,"Outside month",""),IF(N24=0,IF(COUNTA(B24:H24)=0,"","Missing counts"),IF(OR(MIN(B24:H24)&lt;0,MOD(B24,1)+MOD(C24,1)+MOD(D24,1)+MOD(E24,1)+MOD(F24,1)+MOD(G24,1)+MOD(H24,1)&lt;&gt;0,J24&lt;&gt;0,L24&lt;0),"Review counts","OK")))</x:f>
      </x:c>
      <x:c r="N24" s="12" t="n">
        <x:f>IF(A24="",0,IF(COUNT(B24:H24)=7,1,0))</x:f>
        <x:v>0</x:v>
      </x:c>
    </x:row>
    <x:row r="25" ht="25" customHeight="1">
      <x:c r="A25" s="2"/>
      <x:c r="B25" s="11"/>
      <x:c r="C25" s="11"/>
      <x:c r="D25" s="11"/>
      <x:c r="E25" s="11"/>
      <x:c r="F25" s="11"/>
      <x:c r="G25" s="11"/>
      <x:c r="H25" s="11"/>
      <x:c r="I25" s="12" t="str">
        <x:f>IF(OR(A25="",COUNT(B25:D25)&lt;3),"",B25+C25-D25)</x:f>
      </x:c>
      <x:c r="J25" s="12" t="str">
        <x:f>IF(OR(I25="",E25=""),"",E25-I25)</x:f>
      </x:c>
      <x:c r="K25" s="12" t="str">
        <x:f>IF(OR(A25="",COUNT(F25:G25)&lt;2),"",F25-G25)</x:f>
      </x:c>
      <x:c r="L25" s="12" t="str">
        <x:f>IF(OR(K25="",E25="",H25=""),"",K25-E25-H25)</x:f>
      </x:c>
      <x:c r="M25" s="12" t="str">
        <x:f>IF(A25="",IF(COUNTA(B25:H25)&gt;0,"Outside month",""),IF(N25=0,IF(COUNTA(B25:H25)=0,"","Missing counts"),IF(OR(MIN(B25:H25)&lt;0,MOD(B25,1)+MOD(C25,1)+MOD(D25,1)+MOD(E25,1)+MOD(F25,1)+MOD(G25,1)+MOD(H25,1)&lt;&gt;0,J25&lt;&gt;0,L25&lt;0),"Review counts","OK")))</x:f>
      </x:c>
      <x:c r="N25" s="12" t="n">
        <x:f>IF(A25="",0,IF(COUNT(B25:H25)=7,1,0))</x:f>
        <x:v>0</x:v>
      </x:c>
    </x:row>
    <x:row r="26" ht="25" customHeight="1">
      <x:c r="A26" s="2"/>
      <x:c r="B26" s="11"/>
      <x:c r="C26" s="11"/>
      <x:c r="D26" s="11"/>
      <x:c r="E26" s="11"/>
      <x:c r="F26" s="11"/>
      <x:c r="G26" s="11"/>
      <x:c r="H26" s="11"/>
      <x:c r="I26" s="12" t="str">
        <x:f>IF(OR(A26="",COUNT(B26:D26)&lt;3),"",B26+C26-D26)</x:f>
      </x:c>
      <x:c r="J26" s="12" t="str">
        <x:f>IF(OR(I26="",E26=""),"",E26-I26)</x:f>
      </x:c>
      <x:c r="K26" s="12" t="str">
        <x:f>IF(OR(A26="",COUNT(F26:G26)&lt;2),"",F26-G26)</x:f>
      </x:c>
      <x:c r="L26" s="12" t="str">
        <x:f>IF(OR(K26="",E26="",H26=""),"",K26-E26-H26)</x:f>
      </x:c>
      <x:c r="M26" s="12" t="str">
        <x:f>IF(A26="",IF(COUNTA(B26:H26)&gt;0,"Outside month",""),IF(N26=0,IF(COUNTA(B26:H26)=0,"","Missing counts"),IF(OR(MIN(B26:H26)&lt;0,MOD(B26,1)+MOD(C26,1)+MOD(D26,1)+MOD(E26,1)+MOD(F26,1)+MOD(G26,1)+MOD(H26,1)&lt;&gt;0,J26&lt;&gt;0,L26&lt;0),"Review counts","OK")))</x:f>
      </x:c>
      <x:c r="N26" s="12" t="n">
        <x:f>IF(A26="",0,IF(COUNT(B26:H26)=7,1,0))</x:f>
        <x:v>0</x:v>
      </x:c>
    </x:row>
    <x:row r="27" ht="25" customHeight="1">
      <x:c r="A27" s="2"/>
      <x:c r="B27" s="11"/>
      <x:c r="C27" s="11"/>
      <x:c r="D27" s="11"/>
      <x:c r="E27" s="11"/>
      <x:c r="F27" s="11"/>
      <x:c r="G27" s="11"/>
      <x:c r="H27" s="11"/>
      <x:c r="I27" s="12" t="str">
        <x:f>IF(OR(A27="",COUNT(B27:D27)&lt;3),"",B27+C27-D27)</x:f>
      </x:c>
      <x:c r="J27" s="12" t="str">
        <x:f>IF(OR(I27="",E27=""),"",E27-I27)</x:f>
      </x:c>
      <x:c r="K27" s="12" t="str">
        <x:f>IF(OR(A27="",COUNT(F27:G27)&lt;2),"",F27-G27)</x:f>
      </x:c>
      <x:c r="L27" s="12" t="str">
        <x:f>IF(OR(K27="",E27="",H27=""),"",K27-E27-H27)</x:f>
      </x:c>
      <x:c r="M27" s="12" t="str">
        <x:f>IF(A27="",IF(COUNTA(B27:H27)&gt;0,"Outside month",""),IF(N27=0,IF(COUNTA(B27:H27)=0,"","Missing counts"),IF(OR(MIN(B27:H27)&lt;0,MOD(B27,1)+MOD(C27,1)+MOD(D27,1)+MOD(E27,1)+MOD(F27,1)+MOD(G27,1)+MOD(H27,1)&lt;&gt;0,J27&lt;&gt;0,L27&lt;0),"Review counts","OK")))</x:f>
      </x:c>
      <x:c r="N27" s="12" t="n">
        <x:f>IF(A27="",0,IF(COUNT(B27:H27)=7,1,0))</x:f>
        <x:v>0</x:v>
      </x:c>
    </x:row>
    <x:row r="28" ht="25" customHeight="1">
      <x:c r="A28" s="2"/>
      <x:c r="B28" s="11"/>
      <x:c r="C28" s="11"/>
      <x:c r="D28" s="11"/>
      <x:c r="E28" s="11"/>
      <x:c r="F28" s="11"/>
      <x:c r="G28" s="11"/>
      <x:c r="H28" s="11"/>
      <x:c r="I28" s="12" t="str">
        <x:f>IF(OR(A28="",COUNT(B28:D28)&lt;3),"",B28+C28-D28)</x:f>
      </x:c>
      <x:c r="J28" s="12" t="str">
        <x:f>IF(OR(I28="",E28=""),"",E28-I28)</x:f>
      </x:c>
      <x:c r="K28" s="12" t="str">
        <x:f>IF(OR(A28="",COUNT(F28:G28)&lt;2),"",F28-G28)</x:f>
      </x:c>
      <x:c r="L28" s="12" t="str">
        <x:f>IF(OR(K28="",E28="",H28=""),"",K28-E28-H28)</x:f>
      </x:c>
      <x:c r="M28" s="12" t="str">
        <x:f>IF(A28="",IF(COUNTA(B28:H28)&gt;0,"Outside month",""),IF(N28=0,IF(COUNTA(B28:H28)=0,"","Missing counts"),IF(OR(MIN(B28:H28)&lt;0,MOD(B28,1)+MOD(C28,1)+MOD(D28,1)+MOD(E28,1)+MOD(F28,1)+MOD(G28,1)+MOD(H28,1)&lt;&gt;0,J28&lt;&gt;0,L28&lt;0),"Review counts","OK")))</x:f>
      </x:c>
      <x:c r="N28" s="12" t="n">
        <x:f>IF(A28="",0,IF(COUNT(B28:H28)=7,1,0))</x:f>
        <x:v>0</x:v>
      </x:c>
    </x:row>
    <x:row r="29" ht="25" customHeight="1">
      <x:c r="A29" s="2"/>
      <x:c r="B29" s="11"/>
      <x:c r="C29" s="11"/>
      <x:c r="D29" s="11"/>
      <x:c r="E29" s="11"/>
      <x:c r="F29" s="11"/>
      <x:c r="G29" s="11"/>
      <x:c r="H29" s="11"/>
      <x:c r="I29" s="12" t="str">
        <x:f>IF(OR(A29="",COUNT(B29:D29)&lt;3),"",B29+C29-D29)</x:f>
      </x:c>
      <x:c r="J29" s="12" t="str">
        <x:f>IF(OR(I29="",E29=""),"",E29-I29)</x:f>
      </x:c>
      <x:c r="K29" s="12" t="str">
        <x:f>IF(OR(A29="",COUNT(F29:G29)&lt;2),"",F29-G29)</x:f>
      </x:c>
      <x:c r="L29" s="12" t="str">
        <x:f>IF(OR(K29="",E29="",H29=""),"",K29-E29-H29)</x:f>
      </x:c>
      <x:c r="M29" s="12" t="str">
        <x:f>IF(A29="",IF(COUNTA(B29:H29)&gt;0,"Outside month",""),IF(N29=0,IF(COUNTA(B29:H29)=0,"","Missing counts"),IF(OR(MIN(B29:H29)&lt;0,MOD(B29,1)+MOD(C29,1)+MOD(D29,1)+MOD(E29,1)+MOD(F29,1)+MOD(G29,1)+MOD(H29,1)&lt;&gt;0,J29&lt;&gt;0,L29&lt;0),"Review counts","OK")))</x:f>
      </x:c>
      <x:c r="N29" s="12" t="n">
        <x:f>IF(A29="",0,IF(COUNT(B29:H29)=7,1,0))</x:f>
        <x:v>0</x:v>
      </x:c>
    </x:row>
    <x:row r="30" ht="25" customHeight="1">
      <x:c r="A30" s="2"/>
      <x:c r="B30" s="11"/>
      <x:c r="C30" s="11"/>
      <x:c r="D30" s="11"/>
      <x:c r="E30" s="11"/>
      <x:c r="F30" s="11"/>
      <x:c r="G30" s="11"/>
      <x:c r="H30" s="11"/>
      <x:c r="I30" s="12" t="str">
        <x:f>IF(OR(A30="",COUNT(B30:D30)&lt;3),"",B30+C30-D30)</x:f>
      </x:c>
      <x:c r="J30" s="12" t="str">
        <x:f>IF(OR(I30="",E30=""),"",E30-I30)</x:f>
      </x:c>
      <x:c r="K30" s="12" t="str">
        <x:f>IF(OR(A30="",COUNT(F30:G30)&lt;2),"",F30-G30)</x:f>
      </x:c>
      <x:c r="L30" s="12" t="str">
        <x:f>IF(OR(K30="",E30="",H30=""),"",K30-E30-H30)</x:f>
      </x:c>
      <x:c r="M30" s="12" t="str">
        <x:f>IF(A30="",IF(COUNTA(B30:H30)&gt;0,"Outside month",""),IF(N30=0,IF(COUNTA(B30:H30)=0,"","Missing counts"),IF(OR(MIN(B30:H30)&lt;0,MOD(B30,1)+MOD(C30,1)+MOD(D30,1)+MOD(E30,1)+MOD(F30,1)+MOD(G30,1)+MOD(H30,1)&lt;&gt;0,J30&lt;&gt;0,L30&lt;0),"Review counts","OK")))</x:f>
      </x:c>
      <x:c r="N30" s="12" t="n">
        <x:f>IF(A30="",0,IF(COUNT(B30:H30)=7,1,0))</x:f>
        <x:v>0</x:v>
      </x:c>
    </x:row>
    <x:row r="31" ht="25" customHeight="1">
      <x:c r="A31" s="2"/>
      <x:c r="B31" s="11"/>
      <x:c r="C31" s="11"/>
      <x:c r="D31" s="11"/>
      <x:c r="E31" s="11"/>
      <x:c r="F31" s="11"/>
      <x:c r="G31" s="11"/>
      <x:c r="H31" s="11"/>
      <x:c r="I31" s="12" t="str">
        <x:f>IF(OR(A31="",COUNT(B31:D31)&lt;3),"",B31+C31-D31)</x:f>
      </x:c>
      <x:c r="J31" s="12" t="str">
        <x:f>IF(OR(I31="",E31=""),"",E31-I31)</x:f>
      </x:c>
      <x:c r="K31" s="12" t="str">
        <x:f>IF(OR(A31="",COUNT(F31:G31)&lt;2),"",F31-G31)</x:f>
      </x:c>
      <x:c r="L31" s="12" t="str">
        <x:f>IF(OR(K31="",E31="",H31=""),"",K31-E31-H31)</x:f>
      </x:c>
      <x:c r="M31" s="12" t="str">
        <x:f>IF(A31="",IF(COUNTA(B31:H31)&gt;0,"Outside month",""),IF(N31=0,IF(COUNTA(B31:H31)=0,"","Missing counts"),IF(OR(MIN(B31:H31)&lt;0,MOD(B31,1)+MOD(C31,1)+MOD(D31,1)+MOD(E31,1)+MOD(F31,1)+MOD(G31,1)+MOD(H31,1)&lt;&gt;0,J31&lt;&gt;0,L31&lt;0),"Review counts","OK")))</x:f>
      </x:c>
      <x:c r="N31" s="12" t="n">
        <x:f>IF(A31="",0,IF(COUNT(B31:H31)=7,1,0))</x:f>
        <x:v>0</x:v>
      </x:c>
    </x:row>
    <x:row r="32" ht="25" customHeight="1">
      <x:c r="A32" s="2"/>
      <x:c r="B32" s="11"/>
      <x:c r="C32" s="11"/>
      <x:c r="D32" s="11"/>
      <x:c r="E32" s="11"/>
      <x:c r="F32" s="11"/>
      <x:c r="G32" s="11"/>
      <x:c r="H32" s="11"/>
      <x:c r="I32" s="12" t="str">
        <x:f>IF(OR(A32="",COUNT(B32:D32)&lt;3),"",B32+C32-D32)</x:f>
      </x:c>
      <x:c r="J32" s="12" t="str">
        <x:f>IF(OR(I32="",E32=""),"",E32-I32)</x:f>
      </x:c>
      <x:c r="K32" s="12" t="str">
        <x:f>IF(OR(A32="",COUNT(F32:G32)&lt;2),"",F32-G32)</x:f>
      </x:c>
      <x:c r="L32" s="12" t="str">
        <x:f>IF(OR(K32="",E32="",H32=""),"",K32-E32-H32)</x:f>
      </x:c>
      <x:c r="M32" s="12" t="str">
        <x:f>IF(A32="",IF(COUNTA(B32:H32)&gt;0,"Outside month",""),IF(N32=0,IF(COUNTA(B32:H32)=0,"","Missing counts"),IF(OR(MIN(B32:H32)&lt;0,MOD(B32,1)+MOD(C32,1)+MOD(D32,1)+MOD(E32,1)+MOD(F32,1)+MOD(G32,1)+MOD(H32,1)&lt;&gt;0,J32&lt;&gt;0,L32&lt;0),"Review counts","OK")))</x:f>
      </x:c>
      <x:c r="N32" s="12" t="n">
        <x:f>IF(A32="",0,IF(COUNT(B32:H32)=7,1,0))</x:f>
        <x:v>0</x:v>
      </x:c>
    </x:row>
    <x:row r="33" ht="25" customHeight="1">
      <x:c r="A33" s="2"/>
      <x:c r="B33" s="11"/>
      <x:c r="C33" s="11"/>
      <x:c r="D33" s="11"/>
      <x:c r="E33" s="11"/>
      <x:c r="F33" s="11"/>
      <x:c r="G33" s="11"/>
      <x:c r="H33" s="11"/>
      <x:c r="I33" s="12" t="str">
        <x:f>IF(OR(A33="",COUNT(B33:D33)&lt;3),"",B33+C33-D33)</x:f>
      </x:c>
      <x:c r="J33" s="12" t="str">
        <x:f>IF(OR(I33="",E33=""),"",E33-I33)</x:f>
      </x:c>
      <x:c r="K33" s="12" t="str">
        <x:f>IF(OR(A33="",COUNT(F33:G33)&lt;2),"",F33-G33)</x:f>
      </x:c>
      <x:c r="L33" s="12" t="str">
        <x:f>IF(OR(K33="",E33="",H33=""),"",K33-E33-H33)</x:f>
      </x:c>
      <x:c r="M33" s="12" t="str">
        <x:f>IF(A33="",IF(COUNTA(B33:H33)&gt;0,"Outside month",""),IF(N33=0,IF(COUNTA(B33:H33)=0,"","Missing counts"),IF(OR(MIN(B33:H33)&lt;0,MOD(B33,1)+MOD(C33,1)+MOD(D33,1)+MOD(E33,1)+MOD(F33,1)+MOD(G33,1)+MOD(H33,1)&lt;&gt;0,J33&lt;&gt;0,L33&lt;0),"Review counts","OK")))</x:f>
      </x:c>
      <x:c r="N33" s="12" t="n">
        <x:f>IF(A33="",0,IF(COUNT(B33:H33)=7,1,0))</x:f>
        <x:v>0</x:v>
      </x:c>
    </x:row>
    <x:row r="34" ht="25" customHeight="1">
      <x:c r="A34" s="2"/>
      <x:c r="B34" s="11"/>
      <x:c r="C34" s="11"/>
      <x:c r="D34" s="11"/>
      <x:c r="E34" s="11"/>
      <x:c r="F34" s="11"/>
      <x:c r="G34" s="11"/>
      <x:c r="H34" s="11"/>
      <x:c r="I34" s="12" t="str">
        <x:f>IF(OR(A34="",COUNT(B34:D34)&lt;3),"",B34+C34-D34)</x:f>
      </x:c>
      <x:c r="J34" s="12" t="str">
        <x:f>IF(OR(I34="",E34=""),"",E34-I34)</x:f>
      </x:c>
      <x:c r="K34" s="12" t="str">
        <x:f>IF(OR(A34="",COUNT(F34:G34)&lt;2),"",F34-G34)</x:f>
      </x:c>
      <x:c r="L34" s="12" t="str">
        <x:f>IF(OR(K34="",E34="",H34=""),"",K34-E34-H34)</x:f>
      </x:c>
      <x:c r="M34" s="12" t="str">
        <x:f>IF(A34="",IF(COUNTA(B34:H34)&gt;0,"Outside month",""),IF(N34=0,IF(COUNTA(B34:H34)=0,"","Missing counts"),IF(OR(MIN(B34:H34)&lt;0,MOD(B34,1)+MOD(C34,1)+MOD(D34,1)+MOD(E34,1)+MOD(F34,1)+MOD(G34,1)+MOD(H34,1)&lt;&gt;0,J34&lt;&gt;0,L34&lt;0),"Review counts","OK")))</x:f>
      </x:c>
      <x:c r="N34" s="12" t="n">
        <x:f>IF(A34="",0,IF(COUNT(B34:H34)=7,1,0))</x:f>
        <x:v>0</x:v>
      </x:c>
    </x:row>
    <x:row r="35" ht="25" customHeight="1">
      <x:c r="A35" s="2"/>
      <x:c r="B35" s="11"/>
      <x:c r="C35" s="11"/>
      <x:c r="D35" s="11"/>
      <x:c r="E35" s="11"/>
      <x:c r="F35" s="11"/>
      <x:c r="G35" s="11"/>
      <x:c r="H35" s="11"/>
      <x:c r="I35" s="12" t="str">
        <x:f>IF(OR(A35="",COUNT(B35:D35)&lt;3),"",B35+C35-D35)</x:f>
      </x:c>
      <x:c r="J35" s="12" t="str">
        <x:f>IF(OR(I35="",E35=""),"",E35-I35)</x:f>
      </x:c>
      <x:c r="K35" s="12" t="str">
        <x:f>IF(OR(A35="",COUNT(F35:G35)&lt;2),"",F35-G35)</x:f>
      </x:c>
      <x:c r="L35" s="12" t="str">
        <x:f>IF(OR(K35="",E35="",H35=""),"",K35-E35-H35)</x:f>
      </x:c>
      <x:c r="M35" s="12" t="str">
        <x:f>IF(A35="",IF(COUNTA(B35:H35)&gt;0,"Outside month",""),IF(N35=0,IF(COUNTA(B35:H35)=0,"","Missing counts"),IF(OR(MIN(B35:H35)&lt;0,MOD(B35,1)+MOD(C35,1)+MOD(D35,1)+MOD(E35,1)+MOD(F35,1)+MOD(G35,1)+MOD(H35,1)&lt;&gt;0,J35&lt;&gt;0,L35&lt;0),"Review counts","OK")))</x:f>
      </x:c>
      <x:c r="N35" s="12" t="n">
        <x:f>IF(A35="",0,IF(COUNT(B35:H35)=7,1,0))</x:f>
        <x:v>0</x:v>
      </x:c>
    </x:row>
    <x:row r="36" ht="25" customHeight="1">
      <x:c r="A36" s="2"/>
      <x:c r="B36" s="11"/>
      <x:c r="C36" s="11"/>
      <x:c r="D36" s="11"/>
      <x:c r="E36" s="11"/>
      <x:c r="F36" s="11"/>
      <x:c r="G36" s="11"/>
      <x:c r="H36" s="11"/>
      <x:c r="I36" s="12" t="str">
        <x:f>IF(OR(A36="",COUNT(B36:D36)&lt;3),"",B36+C36-D36)</x:f>
      </x:c>
      <x:c r="J36" s="12" t="str">
        <x:f>IF(OR(I36="",E36=""),"",E36-I36)</x:f>
      </x:c>
      <x:c r="K36" s="12" t="str">
        <x:f>IF(OR(A36="",COUNT(F36:G36)&lt;2),"",F36-G36)</x:f>
      </x:c>
      <x:c r="L36" s="12" t="str">
        <x:f>IF(OR(K36="",E36="",H36=""),"",K36-E36-H36)</x:f>
      </x:c>
      <x:c r="M36" s="12" t="str">
        <x:f>IF(A36="",IF(COUNTA(B36:H36)&gt;0,"Outside month",""),IF(N36=0,IF(COUNTA(B36:H36)=0,"","Missing counts"),IF(OR(MIN(B36:H36)&lt;0,MOD(B36,1)+MOD(C36,1)+MOD(D36,1)+MOD(E36,1)+MOD(F36,1)+MOD(G36,1)+MOD(H36,1)&lt;&gt;0,J36&lt;&gt;0,L36&lt;0),"Review counts","OK")))</x:f>
      </x:c>
      <x:c r="N36" s="12" t="n">
        <x:f>IF(A36="",0,IF(COUNT(B36:H36)=7,1,0))</x:f>
        <x:v>0</x:v>
      </x:c>
    </x:row>
    <x:row r="37" ht="25" customHeight="1">
      <x:c r="A37" s="2"/>
      <x:c r="B37" s="11"/>
      <x:c r="C37" s="11"/>
      <x:c r="D37" s="11"/>
      <x:c r="E37" s="11"/>
      <x:c r="F37" s="11"/>
      <x:c r="G37" s="11"/>
      <x:c r="H37" s="11"/>
      <x:c r="I37" s="12" t="str">
        <x:f>IF(OR(A37="",COUNT(B37:D37)&lt;3),"",B37+C37-D37)</x:f>
      </x:c>
      <x:c r="J37" s="12" t="str">
        <x:f>IF(OR(I37="",E37=""),"",E37-I37)</x:f>
      </x:c>
      <x:c r="K37" s="12" t="str">
        <x:f>IF(OR(A37="",COUNT(F37:G37)&lt;2),"",F37-G37)</x:f>
      </x:c>
      <x:c r="L37" s="12" t="str">
        <x:f>IF(OR(K37="",E37="",H37=""),"",K37-E37-H37)</x:f>
      </x:c>
      <x:c r="M37" s="12" t="str">
        <x:f>IF(A37="",IF(COUNTA(B37:H37)&gt;0,"Outside month",""),IF(N37=0,IF(COUNTA(B37:H37)=0,"","Missing counts"),IF(OR(MIN(B37:H37)&lt;0,MOD(B37,1)+MOD(C37,1)+MOD(D37,1)+MOD(E37,1)+MOD(F37,1)+MOD(G37,1)+MOD(H37,1)&lt;&gt;0,J37&lt;&gt;0,L37&lt;0),"Review counts","OK")))</x:f>
      </x:c>
      <x:c r="N37" s="12" t="n">
        <x:f>IF(A37="",0,IF(COUNT(B37:H37)=7,1,0))</x:f>
        <x:v>0</x:v>
      </x:c>
    </x:row>
    <x:row r="38" ht="2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</x:row>
    <x:row r="39" ht="2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</x:row>
    <x:row r="40" ht="25" customHeight="1">
      <x:c r="A40" s="2" t="str">
        <x:v>Example: 19 occupied / 22 operational = 86.4%. Do not include this sheet in your report.</x:v>
      </x:c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</x:row>
    <x:row r="41" ht="25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</x:row>
    <x:row r="42" ht="25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</x:row>
    <x:row r="43" ht="25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</x:row>
    <x:row r="44" ht="25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</x:row>
    <x:row r="45" ht="25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</x:row>
  </x:sheetData>
  <x:conditionalFormatting sqref="M7:M37">
    <x:cfRule type="expression" dxfId="1" priority="1">
      <x:formula>AND(M7&lt;&gt;"OK",M7&lt;&gt;"")</x:formula>
    </x:cfRule>
  </x:conditionalFormatting>
  <x:dataValidations count="1">
    <x:dataValidation type="whole" operator="between" sqref="B7:H37">
      <x:formula1>0</x:formula1>
      <x:formula2>1000000</x:formula2>
    </x:dataValidation>
  </x:dataValidations>
  <x:pageMargins left="0.35" right="0.35" top="0.45" bottom="0.45" header="0.2" footer="0.2"/>
  <x:pageSetup paperSize="3" orientation="landscape" fitToWidth="1" fitToHeight="0"/>
</x:worksheet>
</file>

<file path=xl/worksheets/sheet4.xml><?xml version="1.0" encoding="utf-8"?>
<x:worksheet xmlns:x="http://schemas.openxmlformats.org/spreadsheetml/2006/main">
  <x:sheetPr>
    <x:pageSetUpPr fitToPage="1"/>
  </x:sheetPr>
  <x:sheetViews>
    <x:sheetView showGridLines="0" workbookViewId="0"/>
  </x:sheetViews>
  <x:sheetFormatPr defaultRowHeight="15"/>
  <x:cols>
    <x:col min="1" max="1" width="82" hidden="0" customWidth="1"/>
  </x:cols>
  <x:sheetData>
    <x:row r="1" ht="25" customHeight="1">
      <x:c r="A1" s="2"/>
    </x:row>
    <x:row r="2" ht="30" customHeight="1">
      <x:c r="A2" s="3" t="str">
        <x:v>Using the nightly census workbook</x:v>
      </x:c>
    </x:row>
    <x:row r="3" ht="25" customHeight="1">
      <x:c r="A3" s="2"/>
    </x:row>
    <x:row r="4" ht="40" customHeight="1">
      <x:c r="A4" s="6" t="str">
        <x:v>ShelterCurrent • Prepared September 8, 2026 • Version 1.1</x:v>
      </x:c>
    </x:row>
    <x:row r="5" ht="40" customHeight="1">
      <x:c r="A5" s="6" t="str">
        <x:v>MAKE YOUR FIRST COPY</x:v>
      </x:c>
    </x:row>
    <x:row r="6" ht="40" customHeight="1">
      <x:c r="A6" s="6" t="str">
        <x:v>Start in Monthly summary: choose the month before entering counts in Daily log.</x:v>
      </x:c>
    </x:row>
    <x:row r="7" ht="40" customHeight="1">
      <x:c r="A7" s="6" t="str">
        <x:v>Add your shelter name and agreed count time. Enter counts in amber cells; gray cells calculate.</x:v>
      </x:c>
    </x:row>
    <x:row r="8" ht="40" customHeight="1">
      <x:c r="A8" s="6" t="str">
        <x:v>Keep the dated rows and formulas in place. Start a fresh copy each month; the Example tab is separate.</x:v>
      </x:c>
    </x:row>
    <x:row r="9" ht="56" customHeight="1">
      <x:c r="A9" s="6" t="str">
        <x:v>All sheets are unlocked. Keep a master copy. Change labels and input values freely; test any formula changes against the Example sheet before use.</x:v>
      </x:c>
    </x:row>
    <x:row r="10" ht="56" customHeight="1">
      <x:c r="A10" s="6" t="str">
        <x:v>1. Save a new copy for each month. Set the first day of that month in Monthly summary B4 before entering counts. Dates stop at the month end, including February in leap years.</x:v>
      </x:c>
    </x:row>
    <x:row r="11" ht="56" customHeight="1">
      <x:c r="A11" s="6" t="str">
        <x:v>2. Enter all seven amber counts each night at one agreed count time. Use 0 for none; leave unknown counts blank. Do not sort the calendar or paste over gray formula cells.</x:v>
      </x:c>
    </x:row>
    <x:row r="12" ht="56" customHeight="1">
      <x:c r="A12" s="6" t="str">
        <x:v>3. Expected ending = starting + admissions − departures. Compare with the independently observed ending count. Investigate differences; do not change formulas to force a match.</x:v>
      </x:c>
    </x:row>
    <x:row r="13" ht="56" customHeight="1">
      <x:c r="A13" s="6" t="str">
        <x:v>4. Operational beds = total − out of service. Open beds = operational − occupied − unoccupied holds. These statuses must be mutually exclusive at the same count time.</x:v>
      </x:c>
    </x:row>
    <x:row r="14" ht="56" customHeight="1">
      <x:c r="A14" s="6" t="str">
        <x:v>5. A hold here means an unoccupied operational bed reserved for someone. It remains in capacity but is not open for placement. Adapt this convention to your approved policy.</x:v>
      </x:c>
    </x:row>
    <x:row r="15" ht="56" customHeight="1">
      <x:c r="A15" s="6" t="str">
        <x:v>6. The monthly summary uses only nights with complete numeric inputs. Occupancy is a ratio of summed counts, not an average of daily percentages. Check missing nights and row issues before sharing.</x:v>
      </x:c>
    </x:row>
    <x:row r="16" ht="56" customHeight="1">
      <x:c r="A16" s="6" t="str">
        <x:v>7. Admissions and departures count events, not unique residents. This is a bed-based operational log, not an official HMIS export or room-based family report.</x:v>
      </x:c>
    </x:row>
    <x:row r="17" ht="40" customHeight="1">
      <x:c r="A17" s="6" t="str">
        <x:v>The Example sheet is fictional and does not feed your totals. Occupancy alone does not measure resident outcomes or quality of care.</x:v>
      </x:c>
    </x:row>
    <x:row r="18" ht="56" customHeight="1">
      <x:c r="A18" s="6" t="str">
        <x:v>Source context: City of Toronto, Daily Shelter &amp; Overnight Service Usage. Original ShelterCurrent workbook; local definitions may differ.</x:v>
      </x:c>
    </x:row>
    <x:row r="19" ht="56" customHeight="1">
      <x:c r="A19" s="6" t="str">
        <x:v>https://www.toronto.ca/city-government/data-research-maps/research-reports/housing-and-homelessness-research-and-reports/shelter-census/</x:v>
      </x:c>
    </x:row>
    <x:row r="20" ht="25" customHeight="1">
      <x:c r="A20" s="6"/>
    </x:row>
    <x:row r="21" ht="25" customHeight="1">
      <x:c r="A21" s="6"/>
    </x:row>
    <x:row r="22" ht="25" customHeight="1">
      <x:c r="A22" s="6"/>
    </x:row>
    <x:row r="23" ht="25" customHeight="1">
      <x:c r="A23" s="6"/>
    </x:row>
    <x:row r="24" ht="25" customHeight="1">
      <x:c r="A24" s="6"/>
    </x:row>
    <x:row r="25" ht="25" customHeight="1">
      <x:c r="A25" s="6"/>
    </x:row>
    <x:row r="26">
      <x:c r="A26" s="15"/>
    </x:row>
    <x:row r="27">
      <x:c r="A27" s="15"/>
    </x:row>
    <x:row r="28">
      <x:c r="A28" s="15"/>
    </x:row>
    <x:row r="29">
      <x:c r="A29" s="15"/>
    </x:row>
    <x:row r="30">
      <x:c r="A30" s="15"/>
    </x:row>
    <x:row r="31">
      <x:c r="A31" s="15"/>
    </x:row>
    <x:row r="32">
      <x:c r="A32" s="15"/>
    </x:row>
    <x:row r="33">
      <x:c r="A33" s="15"/>
    </x:row>
    <x:row r="34">
      <x:c r="A34" s="15"/>
    </x:row>
    <x:row r="35">
      <x:c r="A35" s="15"/>
    </x:row>
  </x:sheetData>
  <x:pageMargins left="0.35" right="0.35" top="0.45" bottom="0.45" header="0.2" footer="0.2"/>
  <x:pageSetup paperSize="1" orientation="portrait" fitToWidth="1" fitToHeight="0"/>
</x:worksheet>
</file>